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61" windowWidth="10290" windowHeight="11640" tabRatio="831" activeTab="0"/>
  </bookViews>
  <sheets>
    <sheet name="Tabl. 1 (   )" sheetId="1" r:id="rId1"/>
    <sheet name="Tabl. 2 (   ) " sheetId="2" r:id="rId2"/>
    <sheet name="Tabl. 3 (   ) " sheetId="3" r:id="rId3"/>
    <sheet name="Tabl. 4 i 5 (   )  (2)" sheetId="4" r:id="rId4"/>
    <sheet name="Tabl. 6 i 7(   )" sheetId="5" r:id="rId5"/>
    <sheet name="Tabl. 8 (   ) " sheetId="6" r:id="rId6"/>
    <sheet name="Tabl. 9 (   )" sheetId="7" r:id="rId7"/>
    <sheet name="Tabl. 10 (   )" sheetId="8" r:id="rId8"/>
    <sheet name="Tabl. 11  (   )" sheetId="9" r:id="rId9"/>
    <sheet name="Tabl. 12,13,14 " sheetId="10" r:id="rId10"/>
  </sheets>
  <definedNames/>
  <calcPr fullCalcOnLoad="1"/>
</workbook>
</file>

<file path=xl/sharedStrings.xml><?xml version="1.0" encoding="utf-8"?>
<sst xmlns="http://schemas.openxmlformats.org/spreadsheetml/2006/main" count="708" uniqueCount="358">
  <si>
    <t>Nauka  i  technika</t>
  </si>
  <si>
    <t>Science  and  technology</t>
  </si>
  <si>
    <t>WYSZCZEGÓLNIENIE</t>
  </si>
  <si>
    <t>SPECIFICATION</t>
  </si>
  <si>
    <t xml:space="preserve">O G Ó Ł E M </t>
  </si>
  <si>
    <t>T O T A L</t>
  </si>
  <si>
    <t>Stan  w  dniu  31  XII</t>
  </si>
  <si>
    <t>O G Ó Ł E M</t>
  </si>
  <si>
    <t>Natural sciences</t>
  </si>
  <si>
    <t>Engineering and technology</t>
  </si>
  <si>
    <t>Social sciences</t>
  </si>
  <si>
    <t>W tym przetwórstwo przemysłowe</t>
  </si>
  <si>
    <t>Of which manufacturing</t>
  </si>
  <si>
    <t>Produkcja wyrobów z gumy i tworzyw sztucznych</t>
  </si>
  <si>
    <t>Wynalazki:</t>
  </si>
  <si>
    <t>Inventions:</t>
  </si>
  <si>
    <t>zgłoszone</t>
  </si>
  <si>
    <t>patent applications</t>
  </si>
  <si>
    <t>udzielone patenty</t>
  </si>
  <si>
    <t>patents granted</t>
  </si>
  <si>
    <t>Wzory użytkowe:</t>
  </si>
  <si>
    <t>Utility models:</t>
  </si>
  <si>
    <t>udzielone prawa ochronne</t>
  </si>
  <si>
    <t>rights of protection granted</t>
  </si>
  <si>
    <t>Społeczeństwo  informacyjne</t>
  </si>
  <si>
    <t>Information  society</t>
  </si>
  <si>
    <t>Stan  w  styczniu</t>
  </si>
  <si>
    <t>As  of  January</t>
  </si>
  <si>
    <t>Internet access</t>
  </si>
  <si>
    <t>Own Website</t>
  </si>
  <si>
    <t>Zagranica</t>
  </si>
  <si>
    <t>Abroad</t>
  </si>
  <si>
    <t xml:space="preserve">Dostęp do Internetu  </t>
  </si>
  <si>
    <t xml:space="preserve">Własna strona internetowa  </t>
  </si>
  <si>
    <t xml:space="preserve">Przetwórstwo przemysłowe            </t>
  </si>
  <si>
    <t>Manufacturing</t>
  </si>
  <si>
    <t xml:space="preserve">Produkcja metali                            </t>
  </si>
  <si>
    <t>Manufacture of basics metals</t>
  </si>
  <si>
    <t>w tym mobilne łącze szerokopasmowe</t>
  </si>
  <si>
    <t>of which mobile broadband</t>
  </si>
  <si>
    <t>utility model applications</t>
  </si>
  <si>
    <t>a Filed at the Patent Office of the Republic of Poland.</t>
  </si>
  <si>
    <t>Rządowy</t>
  </si>
  <si>
    <t>Przedsiębiorstw</t>
  </si>
  <si>
    <t>Szkolnictwa wyższego</t>
  </si>
  <si>
    <t xml:space="preserve">Government </t>
  </si>
  <si>
    <t xml:space="preserve">Business enterprise </t>
  </si>
  <si>
    <t xml:space="preserve">Private non-profit </t>
  </si>
  <si>
    <t>Medical and health sciences</t>
  </si>
  <si>
    <t>(current  prices)</t>
  </si>
  <si>
    <t xml:space="preserve">Prywatnych instytucji </t>
  </si>
  <si>
    <t>niekomercyjnych</t>
  </si>
  <si>
    <t>BADAŃ  (ceny  bieżące)</t>
  </si>
  <si>
    <t>OF  ACTIVITY  (current  prices)</t>
  </si>
  <si>
    <t xml:space="preserve">I  ROZWOJOWEJ </t>
  </si>
  <si>
    <t>products</t>
  </si>
  <si>
    <t xml:space="preserve">Produkcja wyrobów z gumy i tworzyw </t>
  </si>
  <si>
    <t>sztucznych</t>
  </si>
  <si>
    <t xml:space="preserve">Manufacture of other non-metallic mineral </t>
  </si>
  <si>
    <t xml:space="preserve">Manufacture of machinery </t>
  </si>
  <si>
    <t xml:space="preserve">Produkcja pojazdów samochodowych, </t>
  </si>
  <si>
    <t xml:space="preserve">Manufacture of motor vehicles, trailers </t>
  </si>
  <si>
    <t>surowców niemetalicznych</t>
  </si>
  <si>
    <t xml:space="preserve">Produkcja pojazdów samochodowych, przyczep </t>
  </si>
  <si>
    <t>L.p.</t>
  </si>
  <si>
    <t>No.</t>
  </si>
  <si>
    <t>FINANSOWANIA  (ceny  bieżące)</t>
  </si>
  <si>
    <t>administration</t>
  </si>
  <si>
    <t>networks</t>
  </si>
  <si>
    <t>komputerowe</t>
  </si>
  <si>
    <t xml:space="preserve">Przedsiębiorstwa wykorzystujące Internet w kontaktach </t>
  </si>
  <si>
    <t xml:space="preserve">z administracją publiczną </t>
  </si>
  <si>
    <t xml:space="preserve">Enterprises using the Internet in their contacts with public </t>
  </si>
  <si>
    <t xml:space="preserve">Przedsiębiorstwa prowadzące sprzedaż przez sieci </t>
  </si>
  <si>
    <t xml:space="preserve">Enterprises which received orders via computer </t>
  </si>
  <si>
    <t>in percent of total enterprises</t>
  </si>
  <si>
    <t>w % ogółu przedsiębiorstw</t>
  </si>
  <si>
    <t>#</t>
  </si>
  <si>
    <r>
      <t>Produkcja wyrobów z metali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</si>
  <si>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Produkcja maszyn i urządzeń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</si>
  <si>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 xml:space="preserve">przyczep i naczep </t>
    </r>
    <r>
      <rPr>
        <vertAlign val="superscript"/>
        <sz val="7"/>
        <rFont val="Czcionka tekstu podstawowego"/>
        <family val="0"/>
      </rPr>
      <t>Δ</t>
    </r>
  </si>
  <si>
    <r>
      <t xml:space="preserve">i naczep </t>
    </r>
    <r>
      <rPr>
        <vertAlign val="superscript"/>
        <sz val="7"/>
        <rFont val="Czcionka tekstu podstawowego"/>
        <family val="0"/>
      </rPr>
      <t>Δ</t>
    </r>
  </si>
  <si>
    <r>
      <t xml:space="preserve">Produkcja maszyn i urządzeń </t>
    </r>
    <r>
      <rPr>
        <vertAlign val="superscript"/>
        <sz val="7"/>
        <rFont val="Czcionka tekstu podstawowego"/>
        <family val="0"/>
      </rPr>
      <t>Δ</t>
    </r>
    <r>
      <rPr>
        <vertAlign val="superscript"/>
        <sz val="7"/>
        <rFont val="Arial"/>
        <family val="2"/>
      </rPr>
      <t xml:space="preserve"> </t>
    </r>
  </si>
  <si>
    <t>WYSZCZEGÓL-
NIENIE</t>
  </si>
  <si>
    <t>mineralnych surowców</t>
  </si>
  <si>
    <t xml:space="preserve">Manufacture of other non-metallic </t>
  </si>
  <si>
    <t>mineral products</t>
  </si>
  <si>
    <t xml:space="preserve"> TELEKOMUNIKACYJNE</t>
  </si>
  <si>
    <t>Produkcja wyrobów z pozostałych</t>
  </si>
  <si>
    <r>
      <t xml:space="preserve">Produkcja wyrobów z metali </t>
    </r>
    <r>
      <rPr>
        <vertAlign val="superscript"/>
        <sz val="7"/>
        <rFont val="Arial"/>
        <family val="2"/>
      </rPr>
      <t>Δ</t>
    </r>
  </si>
  <si>
    <t>Produkcja wyrobów z pozostałych mineralnych</t>
  </si>
  <si>
    <t>Manufacture of other non-metallic mineral products</t>
  </si>
  <si>
    <t>Ź r ó d ł o: dane Urzędu Patentowego Rzeczypospolitej Polskiej.</t>
  </si>
  <si>
    <t>S o u r c e: data of the Patent Office of the Republic of Poland.</t>
  </si>
  <si>
    <t>ENTITIES  AND  INTERNAL  PERSONNEL  IN  RESEARCH  AND  DEVELOPMENT</t>
  </si>
  <si>
    <t xml:space="preserve">   w tym podmioty wyspecjalizowane</t>
  </si>
  <si>
    <t xml:space="preserve">      instytuty naukowe Polskiej Akademii</t>
  </si>
  <si>
    <t xml:space="preserve">      instytuty badawcze</t>
  </si>
  <si>
    <t xml:space="preserve">      pozostałe</t>
  </si>
  <si>
    <t>Rolnictwo, leśnictwo, łowiectwo</t>
  </si>
  <si>
    <t>Przemysł</t>
  </si>
  <si>
    <t xml:space="preserve">   w tym przetwórstwo przemysłowe</t>
  </si>
  <si>
    <t>Budownictwo</t>
  </si>
  <si>
    <t xml:space="preserve">   of which R&amp;D dedicated entities</t>
  </si>
  <si>
    <t xml:space="preserve">      research institutes</t>
  </si>
  <si>
    <t xml:space="preserve">      others</t>
  </si>
  <si>
    <t>Agriculture, forestry and fishing</t>
  </si>
  <si>
    <t>Industry</t>
  </si>
  <si>
    <t xml:space="preserve">   of which manufacturing</t>
  </si>
  <si>
    <t>Construction</t>
  </si>
  <si>
    <t xml:space="preserve">       Nauk</t>
  </si>
  <si>
    <t xml:space="preserve">   w tym podmioty</t>
  </si>
  <si>
    <t xml:space="preserve">       Polskiej Akademii</t>
  </si>
  <si>
    <t>Rolnictwo, leśnictwo,</t>
  </si>
  <si>
    <t xml:space="preserve"> łowiectwo i rybactwo</t>
  </si>
  <si>
    <t xml:space="preserve">   w tym przetwórstwo</t>
  </si>
  <si>
    <t xml:space="preserve">   of which R&amp;D dedicated</t>
  </si>
  <si>
    <t xml:space="preserve">    entities</t>
  </si>
  <si>
    <t xml:space="preserve">      scientific instituted</t>
  </si>
  <si>
    <t xml:space="preserve">       of the Polish</t>
  </si>
  <si>
    <t xml:space="preserve">       Academy of Sciences</t>
  </si>
  <si>
    <t xml:space="preserve">      higher education</t>
  </si>
  <si>
    <t>Agriculture, forestry</t>
  </si>
  <si>
    <t xml:space="preserve"> and fishing</t>
  </si>
  <si>
    <t>of which R&amp;D dedicated entities</t>
  </si>
  <si>
    <t xml:space="preserve">instytuty naukowe Polskiej Akademii Nauk  </t>
  </si>
  <si>
    <t xml:space="preserve">instytuty badawcze  </t>
  </si>
  <si>
    <t>research institutes</t>
  </si>
  <si>
    <t xml:space="preserve">pozostałe  </t>
  </si>
  <si>
    <t>others</t>
  </si>
  <si>
    <t>Rolnictwo, leśnictwo, łowiectwo i rybactwo</t>
  </si>
  <si>
    <t>w tym przetwórstwo przemysłowe</t>
  </si>
  <si>
    <t>of which manufacturing</t>
  </si>
  <si>
    <t>w tym podmioty wyspecjalizowane</t>
  </si>
  <si>
    <t>scientific institutes of the Polish Academy</t>
  </si>
  <si>
    <r>
      <t xml:space="preserve">O G Ó Ł E M </t>
    </r>
    <r>
      <rPr>
        <sz val="7"/>
        <color indexed="8"/>
        <rFont val="Arial"/>
        <family val="2"/>
      </rPr>
      <t xml:space="preserve"> </t>
    </r>
  </si>
  <si>
    <t>T O T A L</t>
  </si>
  <si>
    <t xml:space="preserve">Nauki przyrodnicze  </t>
  </si>
  <si>
    <t xml:space="preserve">Nauki inżynieryjne i techniczne  </t>
  </si>
  <si>
    <t xml:space="preserve">Nauki medyczne i nauki o zdrowiu  </t>
  </si>
  <si>
    <t xml:space="preserve">Nauki rolnicze i weterynaryjne </t>
  </si>
  <si>
    <t>Agricultural and veterinary sciences</t>
  </si>
  <si>
    <t xml:space="preserve">Nauki społeczne </t>
  </si>
  <si>
    <t xml:space="preserve">Nauki humanistyczne i sztuki  </t>
  </si>
  <si>
    <t>Humanities and the arts</t>
  </si>
  <si>
    <t>INSTYTUCJONALNYCH  (ceny bieżące)</t>
  </si>
  <si>
    <t>sektor</t>
  </si>
  <si>
    <t>sector</t>
  </si>
  <si>
    <t>DEGREE OF CONSUMPTION OF RESEARCH EQUIPMENT IN RESEARCH AND DEVELOPMENT</t>
  </si>
  <si>
    <t>Produkcja artykułów spożywczych</t>
  </si>
  <si>
    <t>Manufacture of food product</t>
  </si>
  <si>
    <t xml:space="preserve">Produkcja metali                             </t>
  </si>
  <si>
    <t xml:space="preserve">wanych z innymi urządzeniami na jednej płycie montażowej oraz komputerów służących do sterowania i regulacji </t>
  </si>
  <si>
    <t xml:space="preserve"> (notebooks); in 2015 and 2016 also smartphones and nettops; data do not include computers integrated</t>
  </si>
  <si>
    <t>Manufacture of machinery and equipment n.e.c.</t>
  </si>
  <si>
    <t>and semi-trailers</t>
  </si>
  <si>
    <t>Manufacture of rubber and plastic products</t>
  </si>
  <si>
    <t>and equipment n.e.c.</t>
  </si>
  <si>
    <t>Higher education</t>
  </si>
  <si>
    <t>BY INSTITUTIONAL SECTOR (current prices)</t>
  </si>
  <si>
    <t xml:space="preserve">      badawczo</t>
  </si>
  <si>
    <t xml:space="preserve">   instytuty naukowe</t>
  </si>
  <si>
    <t>wyspecjalizowane</t>
  </si>
  <si>
    <t>badawczo</t>
  </si>
  <si>
    <t>Polskiej Akademii Nauk</t>
  </si>
  <si>
    <t xml:space="preserve">   instytuty badawcze</t>
  </si>
  <si>
    <t xml:space="preserve">   pozostałe</t>
  </si>
  <si>
    <t>Academy of Sciences</t>
  </si>
  <si>
    <t xml:space="preserve">   scientific instituted of the Polish</t>
  </si>
  <si>
    <t xml:space="preserve">   research institutes</t>
  </si>
  <si>
    <t xml:space="preserve">   others</t>
  </si>
  <si>
    <t>przemysłowe</t>
  </si>
  <si>
    <t>łowiectwo i rybactwo</t>
  </si>
  <si>
    <t>niemetalicznych</t>
  </si>
  <si>
    <t xml:space="preserve">   of Sciences</t>
  </si>
  <si>
    <t xml:space="preserve">   badawczo </t>
  </si>
  <si>
    <t xml:space="preserve">          Nauk</t>
  </si>
  <si>
    <t xml:space="preserve">   i rybactwo</t>
  </si>
  <si>
    <t xml:space="preserve">      wyspecjalizowane</t>
  </si>
  <si>
    <t xml:space="preserve">     instytuty naukowe</t>
  </si>
  <si>
    <t xml:space="preserve">   łowiectwo i rybactwo</t>
  </si>
  <si>
    <t xml:space="preserve">     przemysłowe</t>
  </si>
  <si>
    <t xml:space="preserve">         Polish Academy of Sciences</t>
  </si>
  <si>
    <t xml:space="preserve">      scientific institutes of the </t>
  </si>
  <si>
    <r>
      <t>Services</t>
    </r>
    <r>
      <rPr>
        <vertAlign val="superscript"/>
        <sz val="8"/>
        <color indexed="23"/>
        <rFont val="Arial"/>
        <family val="2"/>
      </rPr>
      <t>a</t>
    </r>
  </si>
  <si>
    <r>
      <t xml:space="preserve">WYSZCZEGÓLNIENIE
</t>
    </r>
    <r>
      <rPr>
        <sz val="7"/>
        <color indexed="23"/>
        <rFont val="Arial"/>
        <family val="2"/>
      </rPr>
      <t>SPECIFICATION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</si>
  <si>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</si>
  <si>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 xml:space="preserve">z tytułem naukowym profesora
</t>
    </r>
    <r>
      <rPr>
        <sz val="7"/>
        <color indexed="23"/>
        <rFont val="Arial"/>
        <family val="2"/>
      </rPr>
      <t>with title of professor</t>
    </r>
  </si>
  <si>
    <r>
      <t xml:space="preserve">doktora
</t>
    </r>
    <r>
      <rPr>
        <sz val="7"/>
        <color indexed="23"/>
        <rFont val="Arial"/>
        <family val="2"/>
      </rPr>
      <t>doctor (PhD)</t>
    </r>
  </si>
  <si>
    <r>
      <t xml:space="preserve">pozo-
stałym
</t>
    </r>
    <r>
      <rPr>
        <sz val="7"/>
        <color indexed="23"/>
        <rFont val="Arial"/>
        <family val="2"/>
      </rPr>
      <t>others</t>
    </r>
  </si>
  <si>
    <r>
      <t xml:space="preserve">ze stopniem naukowym
</t>
    </r>
    <r>
      <rPr>
        <sz val="7"/>
        <color indexed="23"/>
        <rFont val="Arial"/>
        <family val="2"/>
      </rPr>
      <t>with scientific degree of</t>
    </r>
  </si>
  <si>
    <r>
      <t>INTERNAL PERSONNEL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IN RESEARCH AND DEVELOPMENT BY EDUCATIONAL LEVEL</t>
    </r>
  </si>
  <si>
    <r>
      <t>Usługi</t>
    </r>
    <r>
      <rPr>
        <vertAlign val="superscript"/>
        <sz val="8"/>
        <rFont val="Arial"/>
        <family val="2"/>
      </rPr>
      <t>c</t>
    </r>
  </si>
  <si>
    <r>
      <t>Services</t>
    </r>
    <r>
      <rPr>
        <vertAlign val="superscript"/>
        <sz val="8"/>
        <color indexed="23"/>
        <rFont val="Arial"/>
        <family val="2"/>
      </rPr>
      <t>c</t>
    </r>
  </si>
  <si>
    <r>
      <t xml:space="preserve">doktora habilitowa-nego
</t>
    </r>
    <r>
      <rPr>
        <sz val="7"/>
        <color indexed="23"/>
        <rFont val="Arial"/>
        <family val="2"/>
      </rPr>
      <t xml:space="preserve">habilitated doctor </t>
    </r>
    <r>
      <rPr>
        <vertAlign val="superscript"/>
        <sz val="8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
(HD)</t>
    </r>
  </si>
  <si>
    <r>
      <t xml:space="preserve">nakłady   </t>
    </r>
    <r>
      <rPr>
        <sz val="7"/>
        <color indexed="23"/>
        <rFont val="Arial"/>
        <family val="2"/>
      </rPr>
      <t>expenditures</t>
    </r>
  </si>
  <si>
    <r>
      <t xml:space="preserve">bieżące
</t>
    </r>
    <r>
      <rPr>
        <sz val="7"/>
        <color indexed="23"/>
        <rFont val="Arial"/>
        <family val="2"/>
      </rPr>
      <t>current</t>
    </r>
  </si>
  <si>
    <r>
      <t xml:space="preserve">ogółem
</t>
    </r>
    <r>
      <rPr>
        <sz val="7"/>
        <color indexed="23"/>
        <rFont val="Arial"/>
        <family val="2"/>
      </rPr>
      <t>grand total</t>
    </r>
  </si>
  <si>
    <r>
      <t xml:space="preserve">razem
</t>
    </r>
    <r>
      <rPr>
        <sz val="7"/>
        <color indexed="23"/>
        <rFont val="Arial"/>
        <family val="2"/>
      </rPr>
      <t>total</t>
    </r>
  </si>
  <si>
    <r>
      <t xml:space="preserve">w tym 
osobo-
we
</t>
    </r>
    <r>
      <rPr>
        <sz val="7"/>
        <color indexed="23"/>
        <rFont val="Arial"/>
        <family val="2"/>
      </rPr>
      <t>of which labour costs</t>
    </r>
  </si>
  <si>
    <r>
      <t>GROSS  DOMESTIC  EXPENDITURES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 ON  RESEARCH  AND  DEVELOPMENT</t>
    </r>
  </si>
  <si>
    <r>
      <t xml:space="preserve">DZIEDZINY B+R
</t>
    </r>
    <r>
      <rPr>
        <sz val="7"/>
        <color indexed="23"/>
        <rFont val="Arial"/>
        <family val="2"/>
      </rPr>
      <t>FIELDS OF R&amp;D</t>
    </r>
  </si>
  <si>
    <r>
      <t xml:space="preserve">GROSS DOMESTIC EXPENDITURES 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ON RESEARCH AND DEVELOPMENT </t>
    </r>
  </si>
  <si>
    <r>
      <t xml:space="preserve">podstawo-we
</t>
    </r>
    <r>
      <rPr>
        <sz val="7"/>
        <color indexed="23"/>
        <rFont val="Arial"/>
        <family val="2"/>
      </rPr>
      <t>basic</t>
    </r>
  </si>
  <si>
    <r>
      <t xml:space="preserve">Badania
</t>
    </r>
    <r>
      <rPr>
        <sz val="7"/>
        <color indexed="23"/>
        <rFont val="Arial"/>
        <family val="2"/>
      </rPr>
      <t>Research</t>
    </r>
  </si>
  <si>
    <r>
      <t xml:space="preserve">Prace rozwojowe
</t>
    </r>
    <r>
      <rPr>
        <sz val="7"/>
        <color indexed="23"/>
        <rFont val="Arial"/>
        <family val="2"/>
      </rPr>
      <t>Experi-
mental develop-ment</t>
    </r>
  </si>
  <si>
    <r>
      <t>Services</t>
    </r>
    <r>
      <rPr>
        <vertAlign val="superscript"/>
        <sz val="8"/>
        <color indexed="23"/>
        <rFont val="Arial"/>
        <family val="2"/>
      </rPr>
      <t>b</t>
    </r>
  </si>
  <si>
    <r>
      <t xml:space="preserve">CURRENT  EXPENDITURES </t>
    </r>
    <r>
      <rPr>
        <vertAlign val="superscript"/>
        <sz val="8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  ON  RESEARCH  AND  DEVELOPMENT  BY  TYPE  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</si>
  <si>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</si>
  <si>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 xml:space="preserve"> dla rynku
</t>
    </r>
    <r>
      <rPr>
        <sz val="7"/>
        <color indexed="23"/>
        <rFont val="Arial"/>
        <family val="2"/>
      </rPr>
      <t>to the market</t>
    </r>
  </si>
  <si>
    <r>
      <t xml:space="preserve">tylko dla przedsiębiorstwa
</t>
    </r>
    <r>
      <rPr>
        <sz val="7"/>
        <color indexed="23"/>
        <rFont val="Arial"/>
        <family val="2"/>
      </rPr>
      <t>only to the enterprise</t>
    </r>
  </si>
  <si>
    <r>
      <t xml:space="preserve">w tym
eksport ogółem
</t>
    </r>
    <r>
      <rPr>
        <sz val="7"/>
        <color indexed="23"/>
        <rFont val="Arial"/>
        <family val="2"/>
      </rPr>
      <t xml:space="preserve">of which 
export
total
</t>
    </r>
  </si>
  <si>
    <r>
      <t xml:space="preserve">O G Ó Ł E M                 </t>
    </r>
    <r>
      <rPr>
        <b/>
        <sz val="7"/>
        <color indexed="23"/>
        <rFont val="Arial"/>
        <family val="2"/>
      </rPr>
      <t xml:space="preserve"> T O T A L</t>
    </r>
  </si>
  <si>
    <r>
      <t xml:space="preserve">sektor prywatny        </t>
    </r>
    <r>
      <rPr>
        <sz val="7"/>
        <color indexed="23"/>
        <rFont val="Arial"/>
        <family val="2"/>
      </rPr>
      <t xml:space="preserve">  private sector</t>
    </r>
  </si>
  <si>
    <r>
      <t xml:space="preserve">sektor publiczny        </t>
    </r>
    <r>
      <rPr>
        <sz val="7"/>
        <color indexed="23"/>
        <rFont val="Arial"/>
        <family val="2"/>
      </rPr>
      <t xml:space="preserve"> public sector</t>
    </r>
  </si>
  <si>
    <r>
      <t xml:space="preserve">w tym:         </t>
    </r>
    <r>
      <rPr>
        <sz val="7"/>
        <color indexed="23"/>
        <rFont val="Arial"/>
        <family val="2"/>
      </rPr>
      <t>of which:</t>
    </r>
  </si>
  <si>
    <r>
      <t>Manufacture of metal products</t>
    </r>
    <r>
      <rPr>
        <vertAlign val="superscript"/>
        <sz val="7"/>
        <color indexed="23"/>
        <rFont val="Czcionka tekstu podstawowego"/>
        <family val="0"/>
      </rPr>
      <t>Δ</t>
    </r>
  </si>
  <si>
    <r>
      <t>INNOVATIVE  ENTERPRISES  IN  INDUSTRY</t>
    </r>
    <r>
      <rPr>
        <vertAlign val="superscript"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 BY  TYPE  OF  INTRODUCED  INNOVATION </t>
    </r>
  </si>
  <si>
    <r>
      <t xml:space="preserve">ogółem 
</t>
    </r>
    <r>
      <rPr>
        <sz val="7"/>
        <color indexed="23"/>
        <rFont val="Arial"/>
        <family val="2"/>
      </rPr>
      <t>grand total</t>
    </r>
  </si>
  <si>
    <r>
      <t xml:space="preserve">razem 
</t>
    </r>
    <r>
      <rPr>
        <sz val="7"/>
        <color indexed="23"/>
        <rFont val="Arial"/>
        <family val="2"/>
      </rPr>
      <t>total</t>
    </r>
  </si>
  <si>
    <r>
      <t xml:space="preserve">w tym nowe dla rynku
</t>
    </r>
    <r>
      <rPr>
        <sz val="7"/>
        <color indexed="23"/>
        <rFont val="Arial"/>
        <family val="2"/>
      </rPr>
      <t>of which new to the market</t>
    </r>
  </si>
  <si>
    <r>
      <t xml:space="preserve">O G Ó Ł E M                   </t>
    </r>
    <r>
      <rPr>
        <b/>
        <sz val="7"/>
        <color indexed="23"/>
        <rFont val="Arial"/>
        <family val="2"/>
      </rPr>
      <t xml:space="preserve"> T O T A L</t>
    </r>
  </si>
  <si>
    <r>
      <t xml:space="preserve">sektor publiczny           </t>
    </r>
    <r>
      <rPr>
        <sz val="7"/>
        <color indexed="23"/>
        <rFont val="Arial"/>
        <family val="2"/>
      </rPr>
      <t xml:space="preserve"> public sector</t>
    </r>
  </si>
  <si>
    <r>
      <t xml:space="preserve">sektor prywatny            </t>
    </r>
    <r>
      <rPr>
        <sz val="7"/>
        <color indexed="23"/>
        <rFont val="Arial"/>
        <family val="2"/>
      </rPr>
      <t>private sector</t>
    </r>
  </si>
  <si>
    <r>
      <t>Manufacture of metal products</t>
    </r>
    <r>
      <rPr>
        <vertAlign val="superscript"/>
        <sz val="7"/>
        <color indexed="23"/>
        <rFont val="Arial"/>
        <family val="2"/>
      </rPr>
      <t xml:space="preserve"> </t>
    </r>
    <r>
      <rPr>
        <vertAlign val="superscript"/>
        <sz val="7"/>
        <color indexed="23"/>
        <rFont val="Czcionka tekstu podstawowego"/>
        <family val="0"/>
      </rPr>
      <t>Δ</t>
    </r>
  </si>
  <si>
    <r>
      <t xml:space="preserve">w tym:        </t>
    </r>
    <r>
      <rPr>
        <sz val="7"/>
        <color indexed="23"/>
        <rFont val="Arial"/>
        <family val="2"/>
      </rPr>
      <t>of which:</t>
    </r>
  </si>
  <si>
    <r>
      <t xml:space="preserve">WYSZCZEGÓLNIENIE 
</t>
    </r>
    <r>
      <rPr>
        <sz val="7"/>
        <color indexed="23"/>
        <rFont val="Arial"/>
        <family val="2"/>
      </rPr>
      <t>SPECIFICATION</t>
    </r>
  </si>
  <si>
    <r>
      <t xml:space="preserve">własne </t>
    </r>
    <r>
      <rPr>
        <sz val="7"/>
        <color indexed="23"/>
        <rFont val="Arial"/>
        <family val="2"/>
      </rPr>
      <t>own</t>
    </r>
  </si>
  <si>
    <r>
      <t xml:space="preserve">Ogółem </t>
    </r>
    <r>
      <rPr>
        <sz val="7"/>
        <color indexed="23"/>
        <rFont val="Arial"/>
        <family val="2"/>
      </rPr>
      <t>Total</t>
    </r>
  </si>
  <si>
    <r>
      <t xml:space="preserve">Z tego środki </t>
    </r>
    <r>
      <rPr>
        <sz val="7"/>
        <color indexed="23"/>
        <rFont val="Arial"/>
        <family val="2"/>
      </rPr>
      <t>Of which funds</t>
    </r>
  </si>
  <si>
    <r>
      <t xml:space="preserve">pozyskane z zagranicy (bezzwrot-ne)
</t>
    </r>
    <r>
      <rPr>
        <sz val="7"/>
        <color indexed="23"/>
        <rFont val="Arial"/>
        <family val="2"/>
      </rPr>
      <t>received from abroad (not repayable)</t>
    </r>
    <r>
      <rPr>
        <sz val="7"/>
        <rFont val="Arial"/>
        <family val="2"/>
      </rPr>
      <t xml:space="preserve">
</t>
    </r>
  </si>
  <si>
    <r>
      <t xml:space="preserve">w tym:      </t>
    </r>
    <r>
      <rPr>
        <sz val="7"/>
        <color indexed="23"/>
        <rFont val="Arial"/>
        <family val="2"/>
      </rPr>
      <t>of which:</t>
    </r>
  </si>
  <si>
    <r>
      <t xml:space="preserve">Manufacture of metal products </t>
    </r>
    <r>
      <rPr>
        <vertAlign val="superscript"/>
        <sz val="7"/>
        <color indexed="23"/>
        <rFont val="Arial"/>
        <family val="2"/>
      </rPr>
      <t>Δ</t>
    </r>
  </si>
  <si>
    <r>
      <t xml:space="preserve">Ogółem 
</t>
    </r>
    <r>
      <rPr>
        <sz val="7"/>
        <color indexed="23"/>
        <rFont val="Arial"/>
        <family val="2"/>
      </rPr>
      <t>Total</t>
    </r>
  </si>
  <si>
    <r>
      <t>PURPOSE  OF</t>
    </r>
    <r>
      <rPr>
        <b/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>USING THE INTERNET BY ENTERPRISES</t>
    </r>
    <r>
      <rPr>
        <vertAlign val="superscript"/>
        <sz val="7"/>
        <color indexed="23"/>
        <rFont val="Arial"/>
        <family val="2"/>
      </rPr>
      <t xml:space="preserve"> a</t>
    </r>
  </si>
  <si>
    <r>
      <t>Internet access via broadband connection</t>
    </r>
    <r>
      <rPr>
        <vertAlign val="superscript"/>
        <sz val="7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c</t>
    </r>
  </si>
  <si>
    <t>ne, np. laptopy (notebooki); od 2015 r. również smartfony i nettopy; dane nie obejmują komputerów zintegro-</t>
  </si>
  <si>
    <t>WPROWADZONYCH  INNOWACJI W LATACH 2016–2018</t>
  </si>
  <si>
    <r>
      <t xml:space="preserve">IN  NET REVENUES FROM SALES IN INDUSTRY 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IN 2018</t>
    </r>
  </si>
  <si>
    <t xml:space="preserve">SHARE OF NET  REVENUES  FROM  SALES  OF  NEW  OR  IMPROVED  PRODUCTS 
                   </t>
  </si>
  <si>
    <r>
      <t xml:space="preserve">z tego produkty nowe lub ulepszone
</t>
    </r>
    <r>
      <rPr>
        <sz val="7"/>
        <color indexed="23"/>
        <rFont val="Arial"/>
        <family val="2"/>
      </rPr>
      <t>of which new or improved product</t>
    </r>
  </si>
  <si>
    <t xml:space="preserve">   a Data concern economic entities employing more than 49 persons; value of sold production is given in producer's prices applays to products introduced into the market during 2016—2018. </t>
  </si>
  <si>
    <r>
      <t xml:space="preserve">Przedsiębiorstwa przemysłowe, które wprowadziły innowacje produktowe lub procesy biznesowe w % ogółu przedsiębiorstw w latach 2016–2018
</t>
    </r>
    <r>
      <rPr>
        <sz val="7"/>
        <color indexed="23"/>
        <rFont val="Arial"/>
        <family val="2"/>
      </rPr>
      <t>Industrial enterprises, which introduced product or business process innovation in % of total enterprises during 2016–2018</t>
    </r>
  </si>
  <si>
    <r>
      <t xml:space="preserve">nowe lub 
ulepszone produkty
</t>
    </r>
    <r>
      <rPr>
        <sz val="7"/>
        <color indexed="23"/>
        <rFont val="Arial"/>
        <family val="2"/>
      </rPr>
      <t>new or
improved products</t>
    </r>
  </si>
  <si>
    <r>
      <t xml:space="preserve">W tym nakłady na </t>
    </r>
    <r>
      <rPr>
        <sz val="7"/>
        <color indexed="23"/>
        <rFont val="Arial"/>
        <family val="2"/>
      </rPr>
      <t>Of which expenditures on</t>
    </r>
  </si>
  <si>
    <t>.</t>
  </si>
  <si>
    <r>
      <t xml:space="preserve">Produkty –  w % – wprowadzone na rynek w latach 2016-2018
</t>
    </r>
    <r>
      <rPr>
        <sz val="7"/>
        <color indexed="23"/>
        <rFont val="Arial"/>
        <family val="2"/>
      </rPr>
      <t>Products – in % – introduced into the market during 2016-2018</t>
    </r>
  </si>
  <si>
    <r>
      <t xml:space="preserve">nowe lub ulepszone procesy biznesowe
</t>
    </r>
    <r>
      <rPr>
        <sz val="7"/>
        <color indexed="23"/>
        <rFont val="Arial"/>
        <family val="2"/>
      </rPr>
      <t>new or improved  busineess processes</t>
    </r>
  </si>
  <si>
    <r>
      <t xml:space="preserve">tys. zł   </t>
    </r>
    <r>
      <rPr>
        <sz val="7"/>
        <color indexed="23"/>
        <rFont val="Arial"/>
        <family val="2"/>
      </rPr>
      <t xml:space="preserve"> in thousand PLN</t>
    </r>
  </si>
  <si>
    <r>
      <t xml:space="preserve">      uczelnie</t>
    </r>
    <r>
      <rPr>
        <vertAlign val="superscript"/>
        <sz val="7"/>
        <rFont val="Arial"/>
        <family val="2"/>
      </rPr>
      <t>b</t>
    </r>
  </si>
  <si>
    <r>
      <t>A. PODMIOTY</t>
    </r>
    <r>
      <rPr>
        <vertAlign val="superscript"/>
        <sz val="7"/>
        <rFont val="Arial"/>
        <family val="2"/>
      </rPr>
      <t>a</t>
    </r>
  </si>
  <si>
    <r>
      <t xml:space="preserve">INTERNATIONAL PERSONEL </t>
    </r>
    <r>
      <rPr>
        <vertAlign val="superscript"/>
        <sz val="7"/>
        <color indexed="23"/>
        <rFont val="Arial"/>
        <family val="2"/>
      </rPr>
      <t>d</t>
    </r>
  </si>
  <si>
    <r>
      <t xml:space="preserve">Z wykształceniem   </t>
    </r>
    <r>
      <rPr>
        <sz val="7"/>
        <color indexed="23"/>
        <rFont val="Arial"/>
        <family val="2"/>
      </rPr>
      <t>With level of education</t>
    </r>
  </si>
  <si>
    <r>
      <t xml:space="preserve">pozostali
</t>
    </r>
    <r>
      <rPr>
        <sz val="7"/>
        <color indexed="23"/>
        <rFont val="Arial"/>
        <family val="2"/>
      </rPr>
      <t>others</t>
    </r>
  </si>
  <si>
    <r>
      <t>uczelnie</t>
    </r>
    <r>
      <rPr>
        <vertAlign val="superscript"/>
        <sz val="7"/>
        <rFont val="Arial"/>
        <family val="2"/>
      </rPr>
      <t>c</t>
    </r>
  </si>
  <si>
    <r>
      <t>Usługi</t>
    </r>
    <r>
      <rPr>
        <vertAlign val="superscript"/>
        <sz val="8"/>
        <rFont val="Arial"/>
        <family val="2"/>
      </rPr>
      <t>d</t>
    </r>
  </si>
  <si>
    <r>
      <t>Services</t>
    </r>
    <r>
      <rPr>
        <vertAlign val="superscript"/>
        <sz val="8"/>
        <color indexed="23"/>
        <rFont val="Arial"/>
        <family val="2"/>
      </rPr>
      <t>d</t>
    </r>
  </si>
  <si>
    <r>
      <t xml:space="preserve">w mln zł   </t>
    </r>
    <r>
      <rPr>
        <sz val="7"/>
        <color indexed="23"/>
        <rFont val="Arial"/>
        <family val="2"/>
      </rPr>
      <t xml:space="preserve"> in million PLN</t>
    </r>
  </si>
  <si>
    <r>
      <t>inwestycyjne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sz val="7"/>
        <color indexed="23"/>
        <rFont val="Arial"/>
        <family val="2"/>
      </rPr>
      <t>capital expenditures</t>
    </r>
    <r>
      <rPr>
        <vertAlign val="superscript"/>
        <sz val="7"/>
        <color indexed="23"/>
        <rFont val="Arial"/>
        <family val="2"/>
      </rPr>
      <t>b</t>
    </r>
  </si>
  <si>
    <r>
      <t>uczelnie</t>
    </r>
    <r>
      <rPr>
        <vertAlign val="superscript"/>
        <sz val="7"/>
        <rFont val="Arial"/>
        <family val="2"/>
      </rPr>
      <t>d</t>
    </r>
  </si>
  <si>
    <r>
      <t xml:space="preserve">   uczelnie</t>
    </r>
    <r>
      <rPr>
        <vertAlign val="superscript"/>
        <sz val="7"/>
        <rFont val="Arial"/>
        <family val="2"/>
      </rPr>
      <t>a</t>
    </r>
  </si>
  <si>
    <r>
      <t xml:space="preserve">   uczelnie</t>
    </r>
    <r>
      <rPr>
        <vertAlign val="superscript"/>
        <sz val="7"/>
        <rFont val="Arial"/>
        <family val="2"/>
      </rPr>
      <t>b</t>
    </r>
  </si>
  <si>
    <r>
      <t xml:space="preserve">w mln zł   </t>
    </r>
    <r>
      <rPr>
        <sz val="7"/>
        <color indexed="23"/>
        <rFont val="Arial"/>
        <family val="2"/>
      </rPr>
      <t>in million PLN</t>
    </r>
  </si>
  <si>
    <t>społecznościowych</t>
  </si>
  <si>
    <t>Enterprises using social media</t>
  </si>
  <si>
    <t xml:space="preserve">Przedsiębiorstwa korzystające z mediów  </t>
  </si>
  <si>
    <t>–</t>
  </si>
  <si>
    <t>DURING  2016–2018</t>
  </si>
  <si>
    <r>
      <t xml:space="preserve">EXPENDITURES  ON  INNOVATION  ACTIVITES  IN  INDUSTRY 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BY  SOURCE  OF  FUNDS </t>
    </r>
  </si>
  <si>
    <r>
      <t xml:space="preserve">EXPENDITURES  ON  INNOVATION  ACTIVITES  IN  INDUSTRY </t>
    </r>
    <r>
      <rPr>
        <vertAlign val="superscript"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>(current  prices)</t>
    </r>
  </si>
  <si>
    <r>
      <t>ENTERPRISES</t>
    </r>
    <r>
      <rPr>
        <vertAlign val="superscript"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 xml:space="preserve"> USING  SELECTED  INFORMATION  AND  COMMUNICATION  TECHNOLOGIES </t>
    </r>
  </si>
  <si>
    <r>
      <t xml:space="preserve">RESIDENT  INVENTIONS  AND  UTILITY  MODELS </t>
    </r>
    <r>
      <rPr>
        <vertAlign val="superscript"/>
        <sz val="7"/>
        <color indexed="23"/>
        <rFont val="Arial"/>
        <family val="2"/>
      </rPr>
      <t>a</t>
    </r>
  </si>
  <si>
    <r>
      <t>GROSS  DOMESTIC  EXPENDITURES</t>
    </r>
    <r>
      <rPr>
        <vertAlign val="superscript"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 xml:space="preserve"> IN  RESEARCH  AND  DEVELOPMENT</t>
    </r>
  </si>
  <si>
    <t>BY  FIELD  OF  R&amp;D</t>
  </si>
  <si>
    <t>a  Wewnętrzne; w cenach bieżących, bez amortyzacji środków trwałych.</t>
  </si>
  <si>
    <r>
      <t xml:space="preserve">      higher education institutions</t>
    </r>
    <r>
      <rPr>
        <vertAlign val="superscript"/>
        <sz val="7"/>
        <color indexed="23"/>
        <rFont val="Arial"/>
        <family val="2"/>
      </rPr>
      <t>b</t>
    </r>
  </si>
  <si>
    <r>
      <t xml:space="preserve">B. PRACUJĄCY </t>
    </r>
    <r>
      <rPr>
        <vertAlign val="superscript"/>
        <sz val="7"/>
        <rFont val="Arial"/>
        <family val="2"/>
      </rPr>
      <t>d</t>
    </r>
  </si>
  <si>
    <r>
      <t xml:space="preserve">badacze
</t>
    </r>
    <r>
      <rPr>
        <sz val="7"/>
        <color indexed="23"/>
        <rFont val="Arial"/>
        <family val="2"/>
      </rPr>
      <t>resear-chers</t>
    </r>
  </si>
  <si>
    <r>
      <t xml:space="preserve">technicy i praco-wnicy równo-
rzędni
</t>
    </r>
    <r>
      <rPr>
        <sz val="7"/>
        <color indexed="23"/>
        <rFont val="Arial"/>
        <family val="2"/>
      </rPr>
      <t>techni-cians and equiva-lent staff</t>
    </r>
  </si>
  <si>
    <r>
      <t xml:space="preserve">pozosta-
ły 
personel pomoc-niczy
</t>
    </r>
    <r>
      <rPr>
        <sz val="7"/>
        <color indexed="23"/>
        <rFont val="Arial"/>
        <family val="2"/>
      </rPr>
      <t>other suppor-ting staff</t>
    </r>
  </si>
  <si>
    <r>
      <t xml:space="preserve">       institutions</t>
    </r>
    <r>
      <rPr>
        <vertAlign val="superscript"/>
        <sz val="7"/>
        <color indexed="23"/>
        <rFont val="Arial"/>
        <family val="2"/>
      </rPr>
      <t>b</t>
    </r>
  </si>
  <si>
    <r>
      <t xml:space="preserve">wyższym   </t>
    </r>
    <r>
      <rPr>
        <sz val="7"/>
        <color indexed="23"/>
        <rFont val="Arial"/>
        <family val="2"/>
      </rPr>
      <t>higher</t>
    </r>
  </si>
  <si>
    <r>
      <t>higher education institutions</t>
    </r>
    <r>
      <rPr>
        <vertAlign val="superscript"/>
        <sz val="7"/>
        <color indexed="23"/>
        <rFont val="Arial"/>
        <family val="2"/>
      </rPr>
      <t>c</t>
    </r>
  </si>
  <si>
    <r>
      <t>w tym
maszyny i wyposa-żenie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
</t>
    </r>
    <r>
      <rPr>
        <sz val="7"/>
        <color indexed="23"/>
        <rFont val="Arial"/>
        <family val="2"/>
      </rPr>
      <t>of which machine-ry and equip-ment</t>
    </r>
    <r>
      <rPr>
        <vertAlign val="superscript"/>
        <sz val="7"/>
        <color indexed="23"/>
        <rFont val="Arial"/>
        <family val="2"/>
      </rPr>
      <t>c</t>
    </r>
    <r>
      <rPr>
        <sz val="7"/>
        <rFont val="Arial"/>
        <family val="2"/>
      </rPr>
      <t xml:space="preserve">
</t>
    </r>
  </si>
  <si>
    <r>
      <t>higher education institutions</t>
    </r>
    <r>
      <rPr>
        <vertAlign val="superscript"/>
        <sz val="7"/>
        <color indexed="23"/>
        <rFont val="Arial"/>
        <family val="2"/>
      </rPr>
      <t>d</t>
    </r>
  </si>
  <si>
    <r>
      <t>Usługi</t>
    </r>
    <r>
      <rPr>
        <vertAlign val="superscript"/>
        <sz val="8"/>
        <rFont val="Arial"/>
        <family val="2"/>
      </rPr>
      <t>e</t>
    </r>
  </si>
  <si>
    <r>
      <t>Services</t>
    </r>
    <r>
      <rPr>
        <vertAlign val="superscript"/>
        <sz val="8"/>
        <color indexed="23"/>
        <rFont val="Arial"/>
        <family val="2"/>
      </rPr>
      <t>e</t>
    </r>
  </si>
  <si>
    <r>
      <t xml:space="preserve">w mln zł     </t>
    </r>
    <r>
      <rPr>
        <sz val="7"/>
        <color indexed="23"/>
        <rFont val="Arial"/>
        <family val="2"/>
      </rPr>
      <t>in million PLN</t>
    </r>
  </si>
  <si>
    <r>
      <t xml:space="preserve">stosowa-
ne 
</t>
    </r>
    <r>
      <rPr>
        <sz val="7"/>
        <color indexed="23"/>
        <rFont val="Arial"/>
        <family val="2"/>
      </rPr>
      <t>applied</t>
    </r>
    <r>
      <rPr>
        <sz val="7"/>
        <rFont val="Arial"/>
        <family val="2"/>
      </rPr>
      <t xml:space="preserve"> </t>
    </r>
  </si>
  <si>
    <r>
      <t xml:space="preserve">   higher education institutions</t>
    </r>
    <r>
      <rPr>
        <vertAlign val="superscript"/>
        <sz val="7"/>
        <color indexed="23"/>
        <rFont val="Arial"/>
        <family val="2"/>
      </rPr>
      <t>b</t>
    </r>
  </si>
  <si>
    <r>
      <t>Usługi</t>
    </r>
    <r>
      <rPr>
        <vertAlign val="superscript"/>
        <sz val="8"/>
        <rFont val="Arial"/>
        <family val="2"/>
      </rPr>
      <t>b</t>
    </r>
  </si>
  <si>
    <r>
      <t xml:space="preserve">w %   </t>
    </r>
    <r>
      <rPr>
        <sz val="7"/>
        <color indexed="23"/>
        <rFont val="Arial"/>
        <family val="2"/>
      </rPr>
      <t xml:space="preserve">  in %</t>
    </r>
  </si>
  <si>
    <r>
      <t xml:space="preserve">   higher education institutions</t>
    </r>
    <r>
      <rPr>
        <vertAlign val="superscript"/>
        <sz val="7"/>
        <color indexed="23"/>
        <rFont val="Arial"/>
        <family val="2"/>
      </rPr>
      <t>a</t>
    </r>
  </si>
  <si>
    <r>
      <t>Usługi</t>
    </r>
    <r>
      <rPr>
        <vertAlign val="superscript"/>
        <sz val="8"/>
        <rFont val="Arial"/>
        <family val="2"/>
      </rPr>
      <t>a</t>
    </r>
  </si>
  <si>
    <t xml:space="preserve">   a Dane dotyczą podmiotów gospodarczych, w których liczba pracujących przekracza 49 osób; wartość produkcji sprzedanej przyjęto w cenach producenta, dotyczy produktów wprowadzonych na rynek w latach 2016—2018. </t>
  </si>
  <si>
    <r>
      <t xml:space="preserve">ULEPSZONYCH W  PRZYCHODACH NETTO ZE SPRZEDAŻY W PRZEMYŚLE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2018 R.</t>
    </r>
  </si>
  <si>
    <t xml:space="preserve">   a Dane dotyczą podmiotów, w których liczba pracujących przekracza 49 osób.  </t>
  </si>
  <si>
    <r>
      <t xml:space="preserve">kredyty, pożyczki i inne zobowiązania finansowe od instytucji finansowych
</t>
    </r>
    <r>
      <rPr>
        <sz val="7"/>
        <color indexed="23"/>
        <rFont val="Arial"/>
        <family val="2"/>
      </rPr>
      <t>credits, loans and other financial liabilities from financial institutions</t>
    </r>
  </si>
  <si>
    <r>
      <t xml:space="preserve">krajowe od instytucji dysponujących środkami publicznymi
</t>
    </r>
    <r>
      <rPr>
        <sz val="7"/>
        <color indexed="23"/>
        <rFont val="Arial"/>
        <family val="2"/>
      </rPr>
      <t>domestic from institutions disposing of public funds</t>
    </r>
  </si>
  <si>
    <r>
      <t xml:space="preserve">O G Ó Ł E M       </t>
    </r>
    <r>
      <rPr>
        <b/>
        <sz val="7"/>
        <color indexed="23"/>
        <rFont val="Arial"/>
        <family val="2"/>
      </rPr>
      <t xml:space="preserve">T O T A L                          </t>
    </r>
    <r>
      <rPr>
        <b/>
        <sz val="7"/>
        <rFont val="Arial"/>
        <family val="2"/>
      </rPr>
      <t xml:space="preserve">             </t>
    </r>
  </si>
  <si>
    <r>
      <t xml:space="preserve">  </t>
    </r>
    <r>
      <rPr>
        <sz val="7"/>
        <color indexed="23"/>
        <rFont val="Arial"/>
        <family val="2"/>
      </rPr>
      <t xml:space="preserve"> a Data concern entities employing more than 49 persons.  </t>
    </r>
  </si>
  <si>
    <r>
      <t>inwestycje w środki trwałe oraz wartości niematerialne i prawne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
</t>
    </r>
    <r>
      <rPr>
        <sz val="7"/>
        <color indexed="23"/>
        <rFont val="Arial"/>
        <family val="2"/>
      </rPr>
      <t>capital on tangible and intagible assets</t>
    </r>
    <r>
      <rPr>
        <vertAlign val="superscript"/>
        <sz val="7"/>
        <color indexed="23"/>
        <rFont val="Arial"/>
        <family val="2"/>
      </rPr>
      <t>c</t>
    </r>
  </si>
  <si>
    <r>
      <t xml:space="preserve">własny personel pracujący nad innowacjami
</t>
    </r>
    <r>
      <rPr>
        <sz val="7"/>
        <color indexed="23"/>
        <rFont val="Arial"/>
        <family val="2"/>
      </rPr>
      <t>own personnel working on innovation</t>
    </r>
  </si>
  <si>
    <r>
      <t xml:space="preserve">materiały i usługi obce na potrzeby działalności innowacyjnej
</t>
    </r>
    <r>
      <rPr>
        <sz val="7"/>
        <color indexed="23"/>
        <rFont val="Arial"/>
        <family val="2"/>
      </rPr>
      <t>services, materials and supplies for innovation</t>
    </r>
  </si>
  <si>
    <r>
      <t xml:space="preserve">O G Ó Ł E M    </t>
    </r>
    <r>
      <rPr>
        <b/>
        <sz val="7"/>
        <color indexed="23"/>
        <rFont val="Arial"/>
        <family val="2"/>
      </rPr>
      <t xml:space="preserve">T O T A L      </t>
    </r>
    <r>
      <rPr>
        <b/>
        <sz val="7"/>
        <rFont val="Arial"/>
        <family val="2"/>
      </rPr>
      <t xml:space="preserve">                                             </t>
    </r>
  </si>
  <si>
    <t xml:space="preserve">a Zgłoszone w Urzędzie Patentowym Rzeczypospolitej Polskiej.   </t>
  </si>
  <si>
    <t xml:space="preserve">   a Dane dotyczą podmiotów gospodarczych, w których liczba pracujących przekracza 9 osób;  b Stacjonarne i  przenoś- </t>
  </si>
  <si>
    <t xml:space="preserve"> procesów technologicznych. c Obejmuje także mobilne łącze w technologii 3G, tzn. sieć cyfrową
3G.</t>
  </si>
  <si>
    <t>a  Dane dotyczą podmiotów gospodarczych, w których liczba pracujących przekracza 9 osób.</t>
  </si>
  <si>
    <r>
      <t xml:space="preserve">Komputery </t>
    </r>
    <r>
      <rPr>
        <vertAlign val="superscript"/>
        <sz val="8"/>
        <rFont val="Arial"/>
        <family val="2"/>
      </rPr>
      <t>b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</t>
    </r>
  </si>
  <si>
    <r>
      <t>Computers</t>
    </r>
    <r>
      <rPr>
        <b/>
        <sz val="8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</si>
  <si>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r>
      <t>Dostęp do Internetu przez łącze szerokopasmowe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c </t>
    </r>
  </si>
  <si>
    <r>
      <t xml:space="preserve">   </t>
    </r>
    <r>
      <rPr>
        <sz val="7"/>
        <color indexed="23"/>
        <rFont val="Arial"/>
        <family val="2"/>
      </rPr>
      <t>a Data concern economic entities employing more than 9 persons. b Desktop and portable computers e.g. laptops</t>
    </r>
  </si>
  <si>
    <r>
      <t xml:space="preserve"> processes. </t>
    </r>
    <r>
      <rPr>
        <sz val="7"/>
        <color indexed="23"/>
        <rFont val="Arial"/>
        <family val="2"/>
      </rPr>
      <t>c  Includes mobile connection via 3G technology.</t>
    </r>
  </si>
  <si>
    <r>
      <rPr>
        <sz val="7"/>
        <color indexed="23"/>
        <rFont val="Arial"/>
        <family val="2"/>
      </rPr>
      <t>a  Data concern economic entities employing more than 9 persons.</t>
    </r>
  </si>
  <si>
    <t>a Wewnętrzne; bez amortyzacji środków trwałych.</t>
  </si>
  <si>
    <t>a  Intramural; in current prices, excluding depreciation of fixed assets.</t>
  </si>
  <si>
    <t>a Intramural; excluding depreciation of fixed assets.</t>
  </si>
  <si>
    <t>As  of  31st  December</t>
  </si>
  <si>
    <r>
      <t>ENTITIES</t>
    </r>
    <r>
      <rPr>
        <vertAlign val="superscript"/>
        <sz val="7"/>
        <color indexed="23"/>
        <rFont val="Arial"/>
        <family val="2"/>
      </rPr>
      <t>a</t>
    </r>
  </si>
  <si>
    <t xml:space="preserve">    a Dane dotyczą podmiotów gospodarczych, w których liczba pracujących przekracza 49 osób.</t>
  </si>
  <si>
    <t>a Data concern economic entities employing more than 49 persons.</t>
  </si>
  <si>
    <t xml:space="preserve">to other machines  or devices on the same assembly board, computers used for the control and regulation of technological </t>
  </si>
  <si>
    <t xml:space="preserve">instytuty naukowe Polskiej Akademii </t>
  </si>
  <si>
    <t xml:space="preserve">Nauk  </t>
  </si>
  <si>
    <t xml:space="preserve">scientific institutes of the Polish </t>
  </si>
  <si>
    <t xml:space="preserve">WEDŁUG  POZIOMU WYKSZTAŁCENIA </t>
  </si>
  <si>
    <t xml:space="preserve">    a  Dane dotyczą podmiotów, w których liczba pracujących przekracza 49 osób.  b  Nakłady wewnętrzne i zewnętrzne.  </t>
  </si>
  <si>
    <t xml:space="preserve">c Na środki trwałe (grupy 0-8 KŚT), oprogramowanie, ochronę własności intelektualnej oraz zakup wiedzy ze źródeł </t>
  </si>
  <si>
    <t>zewnętrznych.</t>
  </si>
  <si>
    <t xml:space="preserve">    a Data concern entities employing more than 49 persons.  b Internal and external  Intramural and extramural </t>
  </si>
  <si>
    <t xml:space="preserve">expenditures.  c On fixed Assets (groups 0-8 according to Classification of Fixed Assets), software, intellectual property </t>
  </si>
  <si>
    <t>rights and aquisition of external knowledge.</t>
  </si>
  <si>
    <t xml:space="preserve">    a As of 31st December. b See general notes, item 1 on page 291.  c Other kinds of activity (sections G—U). d In full-time equivalents (FTE).</t>
  </si>
  <si>
    <t xml:space="preserve">   a Stan w dniu 31 grudnia. b Patrz uwagi ogólne, ust. 1 na str. 291. c Pozostałe rodzaje działalności (sekcje G—U). d W ekwiwalentach pełnego czasu pracy (EPC).</t>
  </si>
  <si>
    <t xml:space="preserve">    a W osobach; w latach 2015-2017 r. — stan na 31 grudnia; w 2018 r. — wszystkie osoby, które przeznaczyły na działalność B+R minimum 10% całkowitego czasu pracy lub ich wkład w działalność B+R był bardzo istotny. c Patrz uwagi ogólne, ust. 1 na str. 291. d Pozostałe rodzaje działalności (sekcje G—U).</t>
  </si>
  <si>
    <t xml:space="preserve">    a In persons; in the years 2015-2017 — as of 31st December; in 2018 — all persons who allocated a minimum 10% of their total working to R&amp;D or their contribution to the R&amp;D was very significant. b The habilitated doctor’s degree (HD), which is higher than a doctorate (second doctorate), is peculiar to Poland. The degree is awarded on the basis of an appropriate dissertation and necessary for obtaining the title of professor and a pro¬fessorial post in scientific institutions. c See general notes, item 1 on page 291. d Other kinds of activity (sections G—U).</t>
  </si>
  <si>
    <t xml:space="preserve"> a Wewnętrzne; bez amortyzacji środków trwałych. b Patrz uwagi ogólne, ust. 4 na str. 293. c Dotyczy maszyn i urzą-dzeń technicznych, narzędzi, przyrządów, ruchomości, wyposażenia oraz środków transportu (grupy 3—8 KŚT). d Patrz uwagi ogólne, ust. 1 na str. 291. e Pozostałe rodzaje działalności (sekcje G—U).</t>
  </si>
  <si>
    <t xml:space="preserve">  a Intramural; excluding depreciation of fixed assets. b See general notes, item 4 on page 293. c Concerns machinery and technical equipment, tools, instruments, movable properties, equipment not elsewhere classified and means of transport (groups 3—8 according to Classification of Fixed Assets). d See general notes, item 1 on page 291. e Other kinds of activity (sections G—U).</t>
  </si>
  <si>
    <t xml:space="preserve">    a Wewnętrzne; bez amortyzacji środków trwałych. b Patrz uwagi ogólne, ust. 1 na str. 291. c Pozostałe rodzaje działalności (sekcje G—U).</t>
  </si>
  <si>
    <t xml:space="preserve">    a Intramural; excluding depreciation of fixed assets. b See general notes, item 1 on page 291. c Other kinds of activity (sections G—U).</t>
  </si>
  <si>
    <t>a See general notes, item 1 on page 291.  b Other kinds of activity (sections G—U).</t>
  </si>
  <si>
    <t>a Patrz uwagi ogólne, ust. 1 na str. 291.  b Pozostałe rodzaje działalności (sekcje G—U).</t>
  </si>
  <si>
    <r>
      <t>działalność badawczą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
i rozwojową</t>
    </r>
    <r>
      <rPr>
        <vertAlign val="superscript"/>
        <sz val="7"/>
        <rFont val="Arial"/>
        <family val="2"/>
      </rPr>
      <t xml:space="preserve">b
</t>
    </r>
    <r>
      <rPr>
        <sz val="7"/>
        <color indexed="23"/>
        <rFont val="Arial"/>
        <family val="2"/>
      </rPr>
      <t>research and development activity</t>
    </r>
    <r>
      <rPr>
        <vertAlign val="superscript"/>
        <sz val="7"/>
        <color indexed="23"/>
        <rFont val="Arial"/>
        <family val="2"/>
      </rPr>
      <t xml:space="preserve">b </t>
    </r>
  </si>
  <si>
    <r>
      <t xml:space="preserve">TABL. 1 (188).    </t>
    </r>
    <r>
      <rPr>
        <b/>
        <sz val="7"/>
        <rFont val="Arial"/>
        <family val="2"/>
      </rPr>
      <t>PODMIOTY  ORAZ  PRACUJĄCY  W  DZIAŁALNOŚCI  BADAWCZEJ  I  ROZWOJOWEJ</t>
    </r>
    <r>
      <rPr>
        <vertAlign val="superscript"/>
        <sz val="7"/>
        <rFont val="Arial"/>
        <family val="2"/>
      </rPr>
      <t xml:space="preserve"> </t>
    </r>
  </si>
  <si>
    <r>
      <t xml:space="preserve">TABL. 2 (189). </t>
    </r>
    <r>
      <rPr>
        <b/>
        <sz val="7"/>
        <rFont val="Arial"/>
        <family val="2"/>
      </rPr>
      <t>PRACUJĄCY (personel wewnętrzny)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DZIAŁALNOŚCI  BADAWCZEJ  I  ROZWOJOWEJ  </t>
    </r>
  </si>
  <si>
    <r>
      <t xml:space="preserve">TABL. 3 (190).  </t>
    </r>
    <r>
      <rPr>
        <b/>
        <sz val="7"/>
        <rFont val="Arial"/>
        <family val="2"/>
      </rPr>
      <t>NAKŁADY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</t>
    </r>
    <r>
      <rPr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  (ceny  bieżące)</t>
    </r>
  </si>
  <si>
    <r>
      <t xml:space="preserve">TABL. 4 (191).    </t>
    </r>
    <r>
      <rPr>
        <b/>
        <sz val="7"/>
        <rFont val="Arial"/>
        <family val="2"/>
      </rPr>
      <t>NAKŁADY</t>
    </r>
    <r>
      <rPr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DZIAŁALNOŚCI  BADAWCZEJ  I  ROZWOJOWEJ  WEDŁUG  DZIEDZIN  B+R</t>
    </r>
  </si>
  <si>
    <r>
      <rPr>
        <sz val="7"/>
        <rFont val="Arial"/>
        <family val="2"/>
      </rPr>
      <t xml:space="preserve">TABL. 5 (192).   </t>
    </r>
    <r>
      <rPr>
        <b/>
        <sz val="7"/>
        <rFont val="Arial"/>
        <family val="2"/>
      </rPr>
      <t xml:space="preserve"> NAKŁADY </t>
    </r>
    <r>
      <rPr>
        <b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 xml:space="preserve">NA  DZIAŁALNOŚĆ  BADAWCZĄ  I  ROZWOJOWĄ  WEDŁUG  SEKTORÓW </t>
    </r>
  </si>
  <si>
    <r>
      <t xml:space="preserve">TABL. 6 (193). </t>
    </r>
    <r>
      <rPr>
        <b/>
        <sz val="7"/>
        <rFont val="Arial"/>
        <family val="2"/>
      </rPr>
      <t xml:space="preserve">NAKŁADY  BIEŻĄCE </t>
    </r>
    <r>
      <rPr>
        <vertAlign val="superscript"/>
        <sz val="8"/>
        <rFont val="Arial"/>
        <family val="2"/>
      </rPr>
      <t>a</t>
    </r>
    <r>
      <rPr>
        <b/>
        <sz val="7"/>
        <rFont val="Arial"/>
        <family val="2"/>
      </rPr>
      <t xml:space="preserve">  NA  DZIAŁALNOŚĆ  BADAWCZĄ  I  ROZWOJOWĄ  WEDŁUG  RODZAJÓW  </t>
    </r>
  </si>
  <si>
    <r>
      <t xml:space="preserve">TABL. 7 (194). </t>
    </r>
    <r>
      <rPr>
        <b/>
        <sz val="7"/>
        <rFont val="Arial"/>
        <family val="2"/>
      </rPr>
      <t xml:space="preserve">STOPIEŃ  ZUŻYCIA  APARATURY  NAUKOWO-BADAWCZEJ  W  DZIAŁALNOŚCI  BADAWCZEJ  </t>
    </r>
  </si>
  <si>
    <r>
      <t xml:space="preserve">TABL. 8 (195).    </t>
    </r>
    <r>
      <rPr>
        <b/>
        <sz val="7"/>
        <rFont val="Arial"/>
        <family val="2"/>
      </rPr>
      <t>UDZIAŁ PRZYCHODÓW  NETTO  ZE  SPRZEDAŻY  PRODUKTÓW  NOWYCH  LUB</t>
    </r>
  </si>
  <si>
    <r>
      <t xml:space="preserve">TABL. 9 (196).   </t>
    </r>
    <r>
      <rPr>
        <b/>
        <sz val="7"/>
        <rFont val="Arial"/>
        <family val="2"/>
      </rPr>
      <t>PRZEDSIĘBIORSTWA  INNOWACYJNE  W  PRZEMYŚLE</t>
    </r>
    <r>
      <rPr>
        <b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RODZAJÓW  </t>
    </r>
  </si>
  <si>
    <r>
      <rPr>
        <sz val="7"/>
        <rFont val="Arial"/>
        <family val="2"/>
      </rPr>
      <t xml:space="preserve">TABL. 10 (197). </t>
    </r>
    <r>
      <rPr>
        <b/>
        <sz val="7"/>
        <rFont val="Arial"/>
        <family val="2"/>
      </rPr>
      <t xml:space="preserve"> NAKŁADY  NA  DZIAŁALNOŚĆ INNOWACYJNĄ </t>
    </r>
    <r>
      <rPr>
        <b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 xml:space="preserve">W PRZEMYŚLE  WEDŁUG  ŹRÓDEŁ </t>
    </r>
  </si>
  <si>
    <r>
      <rPr>
        <sz val="7"/>
        <rFont val="Arial"/>
        <family val="2"/>
      </rPr>
      <t xml:space="preserve">TABL. 11 (198). </t>
    </r>
    <r>
      <rPr>
        <b/>
        <sz val="7"/>
        <rFont val="Arial"/>
        <family val="2"/>
      </rPr>
      <t xml:space="preserve"> NAKŁADY  NA  DZIAŁALNOŚĆ  INNOWACYJNĄ  W  PRZEMYŚLE </t>
    </r>
    <r>
      <rPr>
        <b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(ceny  bieżące)</t>
    </r>
  </si>
  <si>
    <r>
      <t xml:space="preserve">TABL. 12 (199).  </t>
    </r>
    <r>
      <rPr>
        <b/>
        <sz val="7"/>
        <rFont val="Arial"/>
        <family val="2"/>
      </rPr>
      <t xml:space="preserve">WYNALAZKI  I  WZORY  UŻYTKOWE  KRAJOWE </t>
    </r>
    <r>
      <rPr>
        <vertAlign val="superscript"/>
        <sz val="7"/>
        <rFont val="Arial"/>
        <family val="2"/>
      </rPr>
      <t>a</t>
    </r>
  </si>
  <si>
    <r>
      <t xml:space="preserve">TABL. 13 (200). </t>
    </r>
    <r>
      <rPr>
        <b/>
        <sz val="7"/>
        <rFont val="Arial"/>
        <family val="2"/>
      </rPr>
      <t xml:space="preserve"> PRZEDSIĘBIORSTWA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WYKORZYSTUJĄCE  WYBRANE  TECHNOLOGIE  INFORMACYJNO –</t>
    </r>
  </si>
  <si>
    <r>
      <rPr>
        <sz val="7"/>
        <rFont val="Arial"/>
        <family val="2"/>
      </rPr>
      <t xml:space="preserve">Tabl. 14 (201). </t>
    </r>
    <r>
      <rPr>
        <b/>
        <sz val="7"/>
        <rFont val="Arial"/>
        <family val="2"/>
      </rPr>
      <t xml:space="preserve">   CELE WYKORZYSTANIA INTERNETU W PRZEDSIĘBIORSTWACH </t>
    </r>
    <r>
      <rPr>
        <b/>
        <vertAlign val="superscript"/>
        <sz val="7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</si>
</sst>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@\ *."/>
    <numFmt numFmtId="168" formatCode="_-* ###0;\-*###0;_-* &quot;-&quot;;_-@_-"/>
    <numFmt numFmtId="169" formatCode="_-* ###0;\-*###0;_-* &quot;-&quot;;_-@"/>
    <numFmt numFmtId="170" formatCode="_-* ###0.0;\-*###0.0;_-* &quot;-&quot;;_-@_-"/>
    <numFmt numFmtId="171" formatCode="0.000"/>
    <numFmt numFmtId="172" formatCode="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10409]0.0%"/>
    <numFmt numFmtId="178" formatCode="0.0%"/>
    <numFmt numFmtId="179" formatCode="0.0000000"/>
    <numFmt numFmtId="180" formatCode="0.000000"/>
    <numFmt numFmtId="181" formatCode="0.000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0409]0%"/>
    <numFmt numFmtId="185" formatCode="[$-10409]0.0;\(0.0\);&quot;-&quot;"/>
    <numFmt numFmtId="186" formatCode="[$-10409]0;\(0\);&quot;-&quot;"/>
    <numFmt numFmtId="187" formatCode="0.000000000"/>
    <numFmt numFmtId="188" formatCode="0.00000000"/>
    <numFmt numFmtId="189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Czcionka tekstu podstawowego"/>
      <family val="0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7"/>
      <color indexed="23"/>
      <name val="Arial"/>
      <family val="2"/>
    </font>
    <font>
      <vertAlign val="superscript"/>
      <sz val="7"/>
      <color indexed="23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vertAlign val="superscript"/>
      <sz val="7"/>
      <color indexed="23"/>
      <name val="Czcionka tekstu podstawowego"/>
      <family val="0"/>
    </font>
    <font>
      <b/>
      <vertAlign val="superscript"/>
      <sz val="7"/>
      <color indexed="23"/>
      <name val="Arial"/>
      <family val="2"/>
    </font>
    <font>
      <b/>
      <sz val="8"/>
      <color indexed="2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10"/>
      <color indexed="23"/>
      <name val="Arial"/>
      <family val="2"/>
    </font>
    <font>
      <b/>
      <sz val="7"/>
      <color indexed="8"/>
      <name val="Arial"/>
      <family val="2"/>
    </font>
    <font>
      <sz val="7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10"/>
      <color rgb="FF706F6F"/>
      <name val="Arial"/>
      <family val="2"/>
    </font>
    <font>
      <sz val="7"/>
      <color rgb="FF706F6F"/>
      <name val="Arial"/>
      <family val="2"/>
    </font>
    <font>
      <b/>
      <sz val="7"/>
      <color rgb="FF706F6F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595959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8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" fillId="0" borderId="0" applyFill="0" applyBorder="0" applyProtection="0">
      <alignment/>
    </xf>
    <xf numFmtId="167" fontId="2" fillId="0" borderId="1" applyFill="0" applyBorder="0" applyProtection="0">
      <alignment/>
    </xf>
    <xf numFmtId="0" fontId="4" fillId="0" borderId="0" applyFill="0" applyBorder="0" applyProtection="0">
      <alignment horizontal="left" indent="1"/>
    </xf>
    <xf numFmtId="167" fontId="2" fillId="0" borderId="0" applyFill="0" applyBorder="0" applyProtection="0">
      <alignment horizontal="left" indent="1"/>
    </xf>
    <xf numFmtId="0" fontId="4" fillId="0" borderId="0" applyFill="0" applyBorder="0" applyProtection="0">
      <alignment horizontal="left" indent="2"/>
    </xf>
    <xf numFmtId="167" fontId="2" fillId="0" borderId="1" applyFill="0" applyBorder="0" applyProtection="0">
      <alignment horizontal="left" indent="2"/>
    </xf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9" borderId="5" applyNumberFormat="0" applyAlignment="0" applyProtection="0"/>
    <xf numFmtId="0" fontId="2" fillId="0" borderId="0">
      <alignment horizontal="right" indent="1"/>
      <protection/>
    </xf>
    <xf numFmtId="0" fontId="2" fillId="0" borderId="0">
      <alignment horizontal="right"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" fillId="0" borderId="0">
      <alignment horizontal="left" indent="1"/>
      <protection/>
    </xf>
    <xf numFmtId="0" fontId="5" fillId="0" borderId="0">
      <alignment horizontal="left" indent="1"/>
      <protection/>
    </xf>
    <xf numFmtId="0" fontId="59" fillId="27" borderId="2" applyNumberFormat="0" applyAlignment="0" applyProtection="0"/>
    <xf numFmtId="9" fontId="0" fillId="0" borderId="0" applyFont="0" applyFill="0" applyBorder="0" applyAlignment="0" applyProtection="0"/>
    <xf numFmtId="0" fontId="7" fillId="0" borderId="0" applyFill="0" applyBorder="0" applyProtection="0">
      <alignment horizontal="left" indent="8"/>
    </xf>
    <xf numFmtId="0" fontId="6" fillId="0" borderId="0">
      <alignment horizontal="left" indent="8"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4" fillId="0" borderId="0">
      <alignment horizontal="left" indent="8"/>
      <protection/>
    </xf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11" fillId="0" borderId="0" xfId="0" applyFont="1" applyFill="1" applyAlignment="1">
      <alignment/>
    </xf>
    <xf numFmtId="0" fontId="11" fillId="0" borderId="11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166" fontId="11" fillId="0" borderId="13" xfId="60" applyNumberFormat="1" applyFont="1" applyFill="1" applyBorder="1">
      <alignment/>
      <protection/>
    </xf>
    <xf numFmtId="0" fontId="11" fillId="0" borderId="13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1" fillId="0" borderId="0" xfId="60" applyFont="1" applyFill="1">
      <alignment/>
      <protection/>
    </xf>
    <xf numFmtId="0" fontId="11" fillId="0" borderId="14" xfId="60" applyFont="1" applyFill="1" applyBorder="1">
      <alignment/>
      <protection/>
    </xf>
    <xf numFmtId="166" fontId="11" fillId="0" borderId="0" xfId="60" applyNumberFormat="1" applyFont="1" applyFill="1" applyBorder="1">
      <alignment/>
      <protection/>
    </xf>
    <xf numFmtId="0" fontId="11" fillId="0" borderId="1" xfId="60" applyFont="1" applyFill="1" applyBorder="1">
      <alignment/>
      <protection/>
    </xf>
    <xf numFmtId="0" fontId="11" fillId="0" borderId="1" xfId="60" applyFont="1" applyFill="1" applyBorder="1" applyAlignment="1">
      <alignment horizontal="left" indent="1"/>
      <protection/>
    </xf>
    <xf numFmtId="0" fontId="10" fillId="0" borderId="13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left" indent="1"/>
      <protection/>
    </xf>
    <xf numFmtId="0" fontId="11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11" fillId="0" borderId="0" xfId="61" applyFont="1" applyFill="1" applyAlignment="1">
      <alignment/>
      <protection/>
    </xf>
    <xf numFmtId="0" fontId="10" fillId="0" borderId="1" xfId="60" applyFont="1" applyFill="1" applyBorder="1">
      <alignment/>
      <protection/>
    </xf>
    <xf numFmtId="166" fontId="10" fillId="0" borderId="13" xfId="60" applyNumberFormat="1" applyFont="1" applyFill="1" applyBorder="1" applyAlignment="1">
      <alignment horizontal="right"/>
      <protection/>
    </xf>
    <xf numFmtId="166" fontId="10" fillId="0" borderId="15" xfId="60" applyNumberFormat="1" applyFont="1" applyFill="1" applyBorder="1" applyAlignment="1">
      <alignment horizontal="right"/>
      <protection/>
    </xf>
    <xf numFmtId="166" fontId="11" fillId="0" borderId="13" xfId="60" applyNumberFormat="1" applyFont="1" applyFill="1" applyBorder="1" applyAlignment="1">
      <alignment horizontal="right"/>
      <protection/>
    </xf>
    <xf numFmtId="166" fontId="11" fillId="0" borderId="15" xfId="60" applyNumberFormat="1" applyFont="1" applyFill="1" applyBorder="1" applyAlignment="1">
      <alignment horizontal="right"/>
      <protection/>
    </xf>
    <xf numFmtId="0" fontId="11" fillId="0" borderId="1" xfId="60" applyFont="1" applyFill="1" applyBorder="1" applyAlignment="1">
      <alignment horizontal="left" indent="2"/>
      <protection/>
    </xf>
    <xf numFmtId="0" fontId="11" fillId="0" borderId="1" xfId="60" applyFont="1" applyFill="1" applyBorder="1" applyAlignment="1">
      <alignment horizontal="left"/>
      <protection/>
    </xf>
    <xf numFmtId="166" fontId="11" fillId="0" borderId="0" xfId="60" applyNumberFormat="1" applyFont="1" applyFill="1" applyBorder="1" applyAlignment="1">
      <alignment horizontal="right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wrapText="1"/>
      <protection/>
    </xf>
    <xf numFmtId="166" fontId="10" fillId="0" borderId="1" xfId="60" applyNumberFormat="1" applyFont="1" applyFill="1" applyBorder="1" applyAlignment="1">
      <alignment horizontal="right"/>
      <protection/>
    </xf>
    <xf numFmtId="166" fontId="11" fillId="0" borderId="1" xfId="60" applyNumberFormat="1" applyFont="1" applyFill="1" applyBorder="1" applyAlignment="1">
      <alignment horizontal="right"/>
      <protection/>
    </xf>
    <xf numFmtId="166" fontId="10" fillId="0" borderId="0" xfId="60" applyNumberFormat="1" applyFont="1" applyFill="1" applyBorder="1">
      <alignment/>
      <protection/>
    </xf>
    <xf numFmtId="0" fontId="10" fillId="0" borderId="13" xfId="60" applyFont="1" applyFill="1" applyBorder="1">
      <alignment/>
      <protection/>
    </xf>
    <xf numFmtId="0" fontId="10" fillId="0" borderId="0" xfId="60" applyFont="1" applyFill="1">
      <alignment/>
      <protection/>
    </xf>
    <xf numFmtId="0" fontId="10" fillId="0" borderId="0" xfId="60" applyFont="1" applyFill="1" applyBorder="1" applyAlignment="1">
      <alignment/>
      <protection/>
    </xf>
    <xf numFmtId="0" fontId="10" fillId="0" borderId="13" xfId="60" applyFont="1" applyFill="1" applyBorder="1" applyAlignment="1">
      <alignment/>
      <protection/>
    </xf>
    <xf numFmtId="0" fontId="10" fillId="0" borderId="0" xfId="60" applyFont="1" applyFill="1" applyAlignment="1">
      <alignment/>
      <protection/>
    </xf>
    <xf numFmtId="0" fontId="11" fillId="0" borderId="0" xfId="60" applyFont="1" applyFill="1" applyBorder="1" applyAlignment="1">
      <alignment/>
      <protection/>
    </xf>
    <xf numFmtId="0" fontId="10" fillId="0" borderId="0" xfId="61" applyFont="1" applyFill="1" applyBorder="1" applyAlignment="1">
      <alignment/>
      <protection/>
    </xf>
    <xf numFmtId="0" fontId="11" fillId="0" borderId="1" xfId="61" applyFont="1" applyFill="1" applyBorder="1">
      <alignment/>
      <protection/>
    </xf>
    <xf numFmtId="0" fontId="11" fillId="0" borderId="15" xfId="61" applyFont="1" applyFill="1" applyBorder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14" xfId="61" applyFont="1" applyFill="1" applyBorder="1">
      <alignment/>
      <protection/>
    </xf>
    <xf numFmtId="0" fontId="10" fillId="0" borderId="0" xfId="61" applyFont="1" applyFill="1" applyAlignment="1">
      <alignment/>
      <protection/>
    </xf>
    <xf numFmtId="0" fontId="11" fillId="0" borderId="1" xfId="61" applyFont="1" applyFill="1" applyBorder="1" applyAlignment="1">
      <alignment wrapText="1"/>
      <protection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wrapText="1"/>
    </xf>
    <xf numFmtId="0" fontId="11" fillId="0" borderId="13" xfId="60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11" fillId="0" borderId="13" xfId="61" applyFont="1" applyFill="1" applyBorder="1" applyAlignment="1">
      <alignment horizontal="right"/>
      <protection/>
    </xf>
    <xf numFmtId="0" fontId="11" fillId="0" borderId="0" xfId="61" applyFont="1" applyFill="1" applyBorder="1" applyAlignment="1">
      <alignment horizontal="right"/>
      <protection/>
    </xf>
    <xf numFmtId="0" fontId="11" fillId="0" borderId="15" xfId="61" applyFont="1" applyFill="1" applyBorder="1" applyAlignment="1">
      <alignment horizontal="right"/>
      <protection/>
    </xf>
    <xf numFmtId="168" fontId="11" fillId="0" borderId="15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0" fontId="10" fillId="0" borderId="1" xfId="61" applyFont="1" applyFill="1" applyBorder="1">
      <alignment/>
      <protection/>
    </xf>
    <xf numFmtId="0" fontId="11" fillId="0" borderId="13" xfId="0" applyFont="1" applyBorder="1" applyAlignment="1">
      <alignment horizontal="right" wrapText="1"/>
    </xf>
    <xf numFmtId="0" fontId="11" fillId="0" borderId="16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49" fontId="11" fillId="0" borderId="0" xfId="73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1" fillId="0" borderId="0" xfId="60" applyFont="1" applyFill="1" applyBorder="1" applyAlignment="1">
      <alignment horizontal="center"/>
      <protection/>
    </xf>
    <xf numFmtId="0" fontId="11" fillId="0" borderId="1" xfId="60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60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61" applyFont="1" applyFill="1" applyBorder="1" applyAlignment="1">
      <alignment horizontal="left" indent="1"/>
      <protection/>
    </xf>
    <xf numFmtId="0" fontId="10" fillId="0" borderId="0" xfId="61" applyFont="1" applyFill="1" applyAlignment="1">
      <alignment horizontal="left" indent="5"/>
      <protection/>
    </xf>
    <xf numFmtId="0" fontId="10" fillId="0" borderId="0" xfId="61" applyFont="1" applyFill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49" fontId="11" fillId="0" borderId="0" xfId="73" applyNumberFormat="1" applyFont="1" applyFill="1" applyBorder="1" applyAlignment="1">
      <alignment horizontal="left" vertical="center"/>
    </xf>
    <xf numFmtId="0" fontId="11" fillId="0" borderId="0" xfId="60" applyFont="1" applyFill="1" applyBorder="1" applyAlignment="1">
      <alignment horizontal="left" indent="5"/>
      <protection/>
    </xf>
    <xf numFmtId="0" fontId="11" fillId="0" borderId="15" xfId="6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0" fontId="11" fillId="0" borderId="15" xfId="60" applyFont="1" applyFill="1" applyBorder="1">
      <alignment/>
      <protection/>
    </xf>
    <xf numFmtId="0" fontId="11" fillId="0" borderId="15" xfId="60" applyFont="1" applyFill="1" applyBorder="1" applyAlignment="1">
      <alignment horizontal="right"/>
      <protection/>
    </xf>
    <xf numFmtId="0" fontId="10" fillId="0" borderId="15" xfId="60" applyFont="1" applyFill="1" applyBorder="1">
      <alignment/>
      <protection/>
    </xf>
    <xf numFmtId="166" fontId="10" fillId="0" borderId="13" xfId="60" applyNumberFormat="1" applyFont="1" applyFill="1" applyBorder="1">
      <alignment/>
      <protection/>
    </xf>
    <xf numFmtId="168" fontId="11" fillId="0" borderId="0" xfId="0" applyNumberFormat="1" applyFont="1" applyAlignment="1">
      <alignment horizontal="right"/>
    </xf>
    <xf numFmtId="0" fontId="11" fillId="0" borderId="0" xfId="6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1" fillId="0" borderId="0" xfId="61" applyFont="1" applyFill="1" applyAlignment="1">
      <alignment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5" xfId="60" applyFont="1" applyFill="1" applyBorder="1" applyAlignment="1">
      <alignment horizontal="left" indent="1"/>
      <protection/>
    </xf>
    <xf numFmtId="0" fontId="11" fillId="0" borderId="15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5" xfId="61" applyFont="1" applyFill="1" applyBorder="1" applyAlignment="1">
      <alignment wrapText="1"/>
      <protection/>
    </xf>
    <xf numFmtId="0" fontId="11" fillId="0" borderId="0" xfId="68" applyFont="1" applyFill="1" applyAlignment="1">
      <alignment horizontal="left"/>
      <protection/>
    </xf>
    <xf numFmtId="1" fontId="10" fillId="0" borderId="13" xfId="60" applyNumberFormat="1" applyFont="1" applyFill="1" applyBorder="1" applyAlignment="1">
      <alignment horizontal="right"/>
      <protection/>
    </xf>
    <xf numFmtId="1" fontId="11" fillId="0" borderId="13" xfId="60" applyNumberFormat="1" applyFont="1" applyFill="1" applyBorder="1" applyAlignment="1">
      <alignment horizontal="right"/>
      <protection/>
    </xf>
    <xf numFmtId="169" fontId="11" fillId="0" borderId="13" xfId="0" applyNumberFormat="1" applyFont="1" applyBorder="1" applyAlignment="1">
      <alignment horizontal="right"/>
    </xf>
    <xf numFmtId="0" fontId="11" fillId="0" borderId="15" xfId="60" applyFont="1" applyFill="1" applyBorder="1" applyAlignment="1">
      <alignment horizontal="left"/>
      <protection/>
    </xf>
    <xf numFmtId="0" fontId="11" fillId="0" borderId="0" xfId="68" applyFont="1" applyFill="1" applyAlignment="1">
      <alignment horizontal="left" indent="6"/>
      <protection/>
    </xf>
    <xf numFmtId="0" fontId="10" fillId="0" borderId="0" xfId="61" applyFont="1" applyFill="1" applyAlignment="1">
      <alignment horizontal="left" indent="6"/>
      <protection/>
    </xf>
    <xf numFmtId="0" fontId="10" fillId="0" borderId="0" xfId="61" applyFont="1" applyFill="1" applyAlignment="1">
      <alignment horizontal="left" wrapText="1" indent="6"/>
      <protection/>
    </xf>
    <xf numFmtId="166" fontId="65" fillId="0" borderId="13" xfId="60" applyNumberFormat="1" applyFont="1" applyFill="1" applyBorder="1" applyAlignment="1">
      <alignment horizontal="right"/>
      <protection/>
    </xf>
    <xf numFmtId="166" fontId="65" fillId="0" borderId="15" xfId="60" applyNumberFormat="1" applyFont="1" applyFill="1" applyBorder="1" applyAlignment="1">
      <alignment horizontal="right"/>
      <protection/>
    </xf>
    <xf numFmtId="1" fontId="10" fillId="0" borderId="0" xfId="60" applyNumberFormat="1" applyFont="1" applyFill="1" applyAlignment="1">
      <alignment/>
      <protection/>
    </xf>
    <xf numFmtId="0" fontId="11" fillId="0" borderId="20" xfId="60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left" wrapText="1" inden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wrapText="1"/>
    </xf>
    <xf numFmtId="0" fontId="11" fillId="0" borderId="0" xfId="60" applyFont="1" applyFill="1" applyBorder="1" applyAlignment="1">
      <alignment horizontal="left" indent="2"/>
      <protection/>
    </xf>
    <xf numFmtId="0" fontId="11" fillId="0" borderId="0" xfId="61" applyFont="1" applyFill="1" applyBorder="1" applyAlignment="1">
      <alignment horizontal="left" vertical="center" wrapText="1" indent="1"/>
      <protection/>
    </xf>
    <xf numFmtId="0" fontId="11" fillId="0" borderId="0" xfId="63" applyFont="1" applyFill="1" applyAlignment="1">
      <alignment horizontal="left" indent="1"/>
      <protection/>
    </xf>
    <xf numFmtId="0" fontId="11" fillId="0" borderId="13" xfId="0" applyFont="1" applyBorder="1" applyAlignment="1">
      <alignment wrapText="1"/>
    </xf>
    <xf numFmtId="0" fontId="11" fillId="0" borderId="13" xfId="60" applyFont="1" applyFill="1" applyBorder="1" applyAlignment="1">
      <alignment/>
      <protection/>
    </xf>
    <xf numFmtId="166" fontId="11" fillId="0" borderId="13" xfId="60" applyNumberFormat="1" applyFont="1" applyFill="1" applyBorder="1" applyAlignment="1">
      <alignment/>
      <protection/>
    </xf>
    <xf numFmtId="0" fontId="11" fillId="0" borderId="0" xfId="60" applyFont="1" applyFill="1" applyBorder="1" applyAlignment="1">
      <alignment horizontal="left"/>
      <protection/>
    </xf>
    <xf numFmtId="0" fontId="11" fillId="0" borderId="1" xfId="60" applyFont="1" applyFill="1" applyBorder="1" applyAlignment="1">
      <alignment horizontal="left" vertical="center" indent="1"/>
      <protection/>
    </xf>
    <xf numFmtId="0" fontId="11" fillId="0" borderId="0" xfId="75" applyFont="1" applyFill="1" applyBorder="1" applyAlignment="1">
      <alignment horizontal="left" indent="6"/>
      <protection/>
    </xf>
    <xf numFmtId="0" fontId="11" fillId="0" borderId="13" xfId="61" applyFont="1" applyFill="1" applyBorder="1">
      <alignment/>
      <protection/>
    </xf>
    <xf numFmtId="49" fontId="10" fillId="0" borderId="0" xfId="73" applyNumberFormat="1" applyFont="1" applyFill="1" applyBorder="1" applyAlignment="1">
      <alignment horizontal="left" indent="5"/>
    </xf>
    <xf numFmtId="0" fontId="11" fillId="0" borderId="0" xfId="68" applyFont="1" applyFill="1" applyAlignment="1">
      <alignment horizontal="left" indent="5"/>
      <protection/>
    </xf>
    <xf numFmtId="49" fontId="10" fillId="0" borderId="0" xfId="74" applyNumberFormat="1" applyFont="1" applyFill="1" applyBorder="1" applyAlignment="1">
      <alignment horizontal="left" vertical="center" indent="6"/>
    </xf>
    <xf numFmtId="49" fontId="11" fillId="0" borderId="0" xfId="74" applyNumberFormat="1" applyFont="1" applyFill="1" applyBorder="1" applyAlignment="1">
      <alignment horizontal="left" wrapText="1" indent="6"/>
    </xf>
    <xf numFmtId="166" fontId="11" fillId="0" borderId="0" xfId="0" applyNumberFormat="1" applyFont="1" applyFill="1" applyAlignment="1">
      <alignment horizontal="right"/>
    </xf>
    <xf numFmtId="49" fontId="11" fillId="0" borderId="0" xfId="74" applyNumberFormat="1" applyFont="1" applyFill="1" applyBorder="1" applyAlignment="1">
      <alignment horizontal="left" vertical="center"/>
    </xf>
    <xf numFmtId="49" fontId="10" fillId="0" borderId="0" xfId="74" applyNumberFormat="1" applyFont="1" applyFill="1" applyBorder="1" applyAlignment="1">
      <alignment horizontal="left" indent="6"/>
    </xf>
    <xf numFmtId="166" fontId="10" fillId="0" borderId="0" xfId="60" applyNumberFormat="1" applyFont="1" applyFill="1" applyBorder="1" applyAlignment="1">
      <alignment horizontal="right"/>
      <protection/>
    </xf>
    <xf numFmtId="168" fontId="11" fillId="0" borderId="0" xfId="0" applyNumberFormat="1" applyFont="1" applyFill="1" applyAlignment="1">
      <alignment horizontal="right"/>
    </xf>
    <xf numFmtId="0" fontId="11" fillId="0" borderId="1" xfId="61" applyFont="1" applyFill="1" applyBorder="1" applyAlignment="1">
      <alignment horizontal="right"/>
      <protection/>
    </xf>
    <xf numFmtId="168" fontId="11" fillId="0" borderId="13" xfId="0" applyNumberFormat="1" applyFont="1" applyFill="1" applyBorder="1" applyAlignment="1">
      <alignment horizontal="right"/>
    </xf>
    <xf numFmtId="166" fontId="10" fillId="0" borderId="15" xfId="60" applyNumberFormat="1" applyFont="1" applyFill="1" applyBorder="1">
      <alignment/>
      <protection/>
    </xf>
    <xf numFmtId="0" fontId="10" fillId="0" borderId="13" xfId="61" applyFont="1" applyFill="1" applyBorder="1">
      <alignment/>
      <protection/>
    </xf>
    <xf numFmtId="0" fontId="10" fillId="0" borderId="13" xfId="61" applyFont="1" applyFill="1" applyBorder="1" applyAlignment="1">
      <alignment horizontal="right"/>
      <protection/>
    </xf>
    <xf numFmtId="0" fontId="11" fillId="0" borderId="1" xfId="61" applyFont="1" applyFill="1" applyBorder="1" applyAlignment="1">
      <alignment/>
      <protection/>
    </xf>
    <xf numFmtId="168" fontId="11" fillId="0" borderId="0" xfId="61" applyNumberFormat="1" applyFont="1" applyFill="1" applyBorder="1">
      <alignment/>
      <protection/>
    </xf>
    <xf numFmtId="186" fontId="10" fillId="0" borderId="1" xfId="59" applyNumberFormat="1" applyFont="1" applyFill="1" applyBorder="1" applyAlignment="1">
      <alignment horizontal="right" wrapText="1" readingOrder="1"/>
      <protection/>
    </xf>
    <xf numFmtId="0" fontId="10" fillId="0" borderId="0" xfId="61" applyFont="1" applyFill="1" applyBorder="1" applyAlignment="1">
      <alignment horizontal="right"/>
      <protection/>
    </xf>
    <xf numFmtId="0" fontId="11" fillId="0" borderId="1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66" fillId="0" borderId="0" xfId="60" applyFont="1" applyFill="1">
      <alignment/>
      <protection/>
    </xf>
    <xf numFmtId="0" fontId="67" fillId="0" borderId="0" xfId="75" applyFont="1" applyFill="1" applyBorder="1" applyAlignment="1">
      <alignment horizontal="left" indent="6"/>
      <protection/>
    </xf>
    <xf numFmtId="0" fontId="67" fillId="0" borderId="0" xfId="75" applyFont="1" applyFill="1" applyBorder="1" applyAlignment="1">
      <alignment horizontal="left" vertical="top" indent="6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0" fillId="0" borderId="19" xfId="60" applyFont="1" applyFill="1" applyBorder="1" applyAlignment="1">
      <alignment/>
      <protection/>
    </xf>
    <xf numFmtId="0" fontId="10" fillId="0" borderId="18" xfId="0" applyFont="1" applyBorder="1" applyAlignment="1">
      <alignment wrapText="1"/>
    </xf>
    <xf numFmtId="0" fontId="10" fillId="0" borderId="18" xfId="60" applyFont="1" applyFill="1" applyBorder="1" applyAlignment="1">
      <alignment/>
      <protection/>
    </xf>
    <xf numFmtId="0" fontId="68" fillId="0" borderId="22" xfId="60" applyFont="1" applyFill="1" applyBorder="1" applyAlignment="1">
      <alignment/>
      <protection/>
    </xf>
    <xf numFmtId="0" fontId="68" fillId="0" borderId="19" xfId="60" applyFont="1" applyFill="1" applyBorder="1" applyAlignment="1">
      <alignment/>
      <protection/>
    </xf>
    <xf numFmtId="0" fontId="68" fillId="0" borderId="0" xfId="60" applyFont="1" applyFill="1" applyAlignment="1">
      <alignment/>
      <protection/>
    </xf>
    <xf numFmtId="0" fontId="67" fillId="0" borderId="0" xfId="60" applyFont="1" applyFill="1" applyBorder="1" applyAlignment="1">
      <alignment/>
      <protection/>
    </xf>
    <xf numFmtId="0" fontId="67" fillId="0" borderId="0" xfId="60" applyFont="1" applyFill="1" applyAlignment="1">
      <alignment/>
      <protection/>
    </xf>
    <xf numFmtId="0" fontId="67" fillId="0" borderId="0" xfId="60" applyFont="1" applyFill="1" applyBorder="1">
      <alignment/>
      <protection/>
    </xf>
    <xf numFmtId="0" fontId="67" fillId="0" borderId="0" xfId="60" applyFont="1" applyFill="1">
      <alignment/>
      <protection/>
    </xf>
    <xf numFmtId="0" fontId="68" fillId="0" borderId="15" xfId="60" applyFont="1" applyFill="1" applyBorder="1" applyAlignment="1">
      <alignment/>
      <protection/>
    </xf>
    <xf numFmtId="1" fontId="10" fillId="0" borderId="18" xfId="60" applyNumberFormat="1" applyFont="1" applyFill="1" applyBorder="1" applyAlignment="1">
      <alignment horizontal="right"/>
      <protection/>
    </xf>
    <xf numFmtId="0" fontId="11" fillId="0" borderId="19" xfId="60" applyFont="1" applyFill="1" applyBorder="1">
      <alignment/>
      <protection/>
    </xf>
    <xf numFmtId="0" fontId="11" fillId="0" borderId="21" xfId="60" applyFont="1" applyFill="1" applyBorder="1">
      <alignment/>
      <protection/>
    </xf>
    <xf numFmtId="0" fontId="11" fillId="0" borderId="18" xfId="60" applyFont="1" applyFill="1" applyBorder="1">
      <alignment/>
      <protection/>
    </xf>
    <xf numFmtId="0" fontId="68" fillId="0" borderId="0" xfId="60" applyFont="1" applyFill="1" applyBorder="1">
      <alignment/>
      <protection/>
    </xf>
    <xf numFmtId="0" fontId="67" fillId="0" borderId="0" xfId="60" applyFont="1" applyFill="1" applyBorder="1" applyAlignment="1">
      <alignment horizontal="left" vertical="top" indent="1"/>
      <protection/>
    </xf>
    <xf numFmtId="0" fontId="67" fillId="0" borderId="0" xfId="60" applyFont="1" applyFill="1" applyBorder="1" applyAlignment="1">
      <alignment horizontal="left" indent="1"/>
      <protection/>
    </xf>
    <xf numFmtId="0" fontId="67" fillId="0" borderId="0" xfId="75" applyFont="1" applyFill="1" applyBorder="1" applyAlignment="1">
      <alignment horizontal="left" indent="5"/>
      <protection/>
    </xf>
    <xf numFmtId="0" fontId="67" fillId="0" borderId="14" xfId="67" applyFont="1" applyFill="1" applyBorder="1" applyAlignment="1">
      <alignment horizontal="left" vertical="top" indent="5"/>
    </xf>
    <xf numFmtId="0" fontId="67" fillId="0" borderId="0" xfId="60" applyFont="1" applyFill="1" applyBorder="1" applyAlignment="1">
      <alignment horizontal="left" vertical="top"/>
      <protection/>
    </xf>
    <xf numFmtId="0" fontId="68" fillId="0" borderId="0" xfId="60" applyFont="1" applyFill="1" applyBorder="1" applyAlignment="1">
      <alignment vertical="top"/>
      <protection/>
    </xf>
    <xf numFmtId="0" fontId="10" fillId="0" borderId="19" xfId="60" applyFont="1" applyFill="1" applyBorder="1">
      <alignment/>
      <protection/>
    </xf>
    <xf numFmtId="166" fontId="10" fillId="0" borderId="18" xfId="0" applyNumberFormat="1" applyFont="1" applyBorder="1" applyAlignment="1">
      <alignment horizontal="right" wrapText="1"/>
    </xf>
    <xf numFmtId="166" fontId="10" fillId="0" borderId="18" xfId="60" applyNumberFormat="1" applyFont="1" applyFill="1" applyBorder="1" applyAlignment="1">
      <alignment horizontal="right"/>
      <protection/>
    </xf>
    <xf numFmtId="0" fontId="67" fillId="0" borderId="0" xfId="61" applyFont="1" applyFill="1" applyAlignment="1">
      <alignment horizontal="left" indent="6"/>
      <protection/>
    </xf>
    <xf numFmtId="0" fontId="67" fillId="0" borderId="0" xfId="61" applyFont="1" applyFill="1" applyAlignment="1">
      <alignment horizontal="left" vertical="center" wrapText="1" indent="6"/>
      <protection/>
    </xf>
    <xf numFmtId="0" fontId="68" fillId="0" borderId="15" xfId="60" applyFont="1" applyFill="1" applyBorder="1">
      <alignment/>
      <protection/>
    </xf>
    <xf numFmtId="0" fontId="67" fillId="0" borderId="15" xfId="60" applyFont="1" applyFill="1" applyBorder="1" applyAlignment="1">
      <alignment horizontal="left" indent="1"/>
      <protection/>
    </xf>
    <xf numFmtId="0" fontId="67" fillId="0" borderId="15" xfId="60" applyFont="1" applyFill="1" applyBorder="1">
      <alignment/>
      <protection/>
    </xf>
    <xf numFmtId="0" fontId="67" fillId="0" borderId="19" xfId="60" applyFont="1" applyFill="1" applyBorder="1">
      <alignment/>
      <protection/>
    </xf>
    <xf numFmtId="0" fontId="11" fillId="0" borderId="22" xfId="60" applyFont="1" applyFill="1" applyBorder="1">
      <alignment/>
      <protection/>
    </xf>
    <xf numFmtId="0" fontId="11" fillId="0" borderId="0" xfId="60" applyFont="1" applyFill="1" applyBorder="1" applyAlignment="1">
      <alignment horizontal="left" vertical="top" indent="6"/>
      <protection/>
    </xf>
    <xf numFmtId="166" fontId="11" fillId="0" borderId="18" xfId="60" applyNumberFormat="1" applyFont="1" applyFill="1" applyBorder="1" applyAlignment="1">
      <alignment horizontal="right"/>
      <protection/>
    </xf>
    <xf numFmtId="166" fontId="11" fillId="0" borderId="21" xfId="60" applyNumberFormat="1" applyFont="1" applyFill="1" applyBorder="1" applyAlignment="1">
      <alignment horizontal="right"/>
      <protection/>
    </xf>
    <xf numFmtId="0" fontId="11" fillId="0" borderId="14" xfId="60" applyFont="1" applyFill="1" applyBorder="1" applyAlignment="1">
      <alignment horizontal="left" vertical="top" indent="5"/>
      <protection/>
    </xf>
    <xf numFmtId="0" fontId="11" fillId="0" borderId="0" xfId="60" applyFont="1" applyFill="1" applyBorder="1" applyAlignment="1">
      <alignment horizontal="left" vertical="top" indent="5"/>
      <protection/>
    </xf>
    <xf numFmtId="166" fontId="10" fillId="0" borderId="19" xfId="60" applyNumberFormat="1" applyFont="1" applyFill="1" applyBorder="1">
      <alignment/>
      <protection/>
    </xf>
    <xf numFmtId="0" fontId="10" fillId="0" borderId="21" xfId="60" applyFont="1" applyFill="1" applyBorder="1">
      <alignment/>
      <protection/>
    </xf>
    <xf numFmtId="166" fontId="10" fillId="0" borderId="18" xfId="60" applyNumberFormat="1" applyFont="1" applyFill="1" applyBorder="1">
      <alignment/>
      <protection/>
    </xf>
    <xf numFmtId="0" fontId="68" fillId="0" borderId="22" xfId="60" applyFont="1" applyFill="1" applyBorder="1">
      <alignment/>
      <protection/>
    </xf>
    <xf numFmtId="0" fontId="67" fillId="0" borderId="1" xfId="60" applyFont="1" applyFill="1" applyBorder="1">
      <alignment/>
      <protection/>
    </xf>
    <xf numFmtId="0" fontId="67" fillId="0" borderId="1" xfId="60" applyFont="1" applyFill="1" applyBorder="1" applyAlignment="1">
      <alignment horizontal="left" vertical="top"/>
      <protection/>
    </xf>
    <xf numFmtId="0" fontId="67" fillId="0" borderId="1" xfId="60" applyFont="1" applyFill="1" applyBorder="1" applyAlignment="1">
      <alignment horizontal="left"/>
      <protection/>
    </xf>
    <xf numFmtId="0" fontId="67" fillId="0" borderId="1" xfId="60" applyFont="1" applyFill="1" applyBorder="1" applyAlignment="1">
      <alignment horizontal="left" vertical="top" indent="1"/>
      <protection/>
    </xf>
    <xf numFmtId="0" fontId="67" fillId="0" borderId="1" xfId="60" applyFont="1" applyFill="1" applyBorder="1" applyAlignment="1">
      <alignment horizontal="left" vertical="center"/>
      <protection/>
    </xf>
    <xf numFmtId="0" fontId="67" fillId="0" borderId="0" xfId="75" applyFont="1" applyFill="1" applyBorder="1" applyAlignment="1">
      <alignment horizontal="left" vertical="center" indent="6"/>
      <protection/>
    </xf>
    <xf numFmtId="0" fontId="67" fillId="0" borderId="14" xfId="60" applyFont="1" applyFill="1" applyBorder="1" applyAlignment="1">
      <alignment horizontal="left" vertical="top" indent="6"/>
      <protection/>
    </xf>
    <xf numFmtId="0" fontId="67" fillId="0" borderId="0" xfId="0" applyFont="1" applyFill="1" applyBorder="1" applyAlignment="1">
      <alignment horizontal="left" vertical="top"/>
    </xf>
    <xf numFmtId="0" fontId="67" fillId="0" borderId="0" xfId="61" applyFont="1" applyFill="1" applyBorder="1" applyAlignment="1">
      <alignment horizontal="left" vertical="top" indent="6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67" fillId="0" borderId="0" xfId="61" applyFont="1" applyFill="1" applyBorder="1" applyAlignment="1">
      <alignment wrapText="1"/>
      <protection/>
    </xf>
    <xf numFmtId="0" fontId="67" fillId="0" borderId="15" xfId="61" applyFont="1" applyFill="1" applyBorder="1" applyAlignment="1">
      <alignment vertical="top" wrapText="1"/>
      <protection/>
    </xf>
    <xf numFmtId="0" fontId="67" fillId="0" borderId="15" xfId="60" applyFont="1" applyFill="1" applyBorder="1" applyAlignment="1">
      <alignment horizontal="left" vertical="top"/>
      <protection/>
    </xf>
    <xf numFmtId="0" fontId="67" fillId="0" borderId="15" xfId="0" applyFont="1" applyFill="1" applyBorder="1" applyAlignment="1">
      <alignment horizontal="left" vertical="top"/>
    </xf>
    <xf numFmtId="0" fontId="11" fillId="0" borderId="21" xfId="61" applyFont="1" applyFill="1" applyBorder="1" applyAlignment="1">
      <alignment/>
      <protection/>
    </xf>
    <xf numFmtId="0" fontId="10" fillId="0" borderId="22" xfId="61" applyFont="1" applyFill="1" applyBorder="1" applyAlignment="1">
      <alignment/>
      <protection/>
    </xf>
    <xf numFmtId="0" fontId="11" fillId="0" borderId="21" xfId="61" applyFont="1" applyFill="1" applyBorder="1">
      <alignment/>
      <protection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61" applyFont="1" applyFill="1" applyBorder="1" applyAlignment="1">
      <alignment horizontal="left"/>
      <protection/>
    </xf>
    <xf numFmtId="0" fontId="67" fillId="0" borderId="13" xfId="60" applyFont="1" applyFill="1" applyBorder="1" applyAlignment="1">
      <alignment horizontal="left" indent="1"/>
      <protection/>
    </xf>
    <xf numFmtId="0" fontId="67" fillId="0" borderId="13" xfId="60" applyFont="1" applyFill="1" applyBorder="1">
      <alignment/>
      <protection/>
    </xf>
    <xf numFmtId="0" fontId="67" fillId="0" borderId="0" xfId="64" applyFont="1" applyFill="1" applyAlignment="1">
      <alignment horizontal="left" indent="1"/>
      <protection/>
    </xf>
    <xf numFmtId="0" fontId="67" fillId="0" borderId="0" xfId="60" applyFont="1" applyFill="1" applyBorder="1" applyAlignment="1">
      <alignment horizontal="left" indent="5"/>
      <protection/>
    </xf>
    <xf numFmtId="0" fontId="67" fillId="0" borderId="0" xfId="60" applyFont="1" applyFill="1" applyBorder="1" applyAlignment="1">
      <alignment horizontal="left" vertical="top" indent="5"/>
      <protection/>
    </xf>
    <xf numFmtId="0" fontId="67" fillId="0" borderId="14" xfId="67" applyFont="1" applyFill="1" applyBorder="1" applyAlignment="1">
      <alignment horizontal="left" vertical="top" indent="6"/>
    </xf>
    <xf numFmtId="0" fontId="11" fillId="0" borderId="0" xfId="60" applyFont="1" applyFill="1" applyBorder="1" applyAlignment="1">
      <alignment horizontal="left" vertical="top" indent="3"/>
      <protection/>
    </xf>
    <xf numFmtId="0" fontId="67" fillId="0" borderId="0" xfId="0" applyFont="1" applyFill="1" applyAlignment="1">
      <alignment horizontal="left" vertical="top" indent="6"/>
    </xf>
    <xf numFmtId="0" fontId="67" fillId="0" borderId="13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left" vertical="center" wrapText="1" indent="1"/>
    </xf>
    <xf numFmtId="0" fontId="67" fillId="0" borderId="13" xfId="0" applyFont="1" applyFill="1" applyBorder="1" applyAlignment="1">
      <alignment horizontal="left" wrapText="1" indent="1"/>
    </xf>
    <xf numFmtId="0" fontId="67" fillId="0" borderId="13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166" fontId="11" fillId="0" borderId="18" xfId="60" applyNumberFormat="1" applyFont="1" applyFill="1" applyBorder="1">
      <alignment/>
      <protection/>
    </xf>
    <xf numFmtId="0" fontId="67" fillId="0" borderId="18" xfId="0" applyFont="1" applyFill="1" applyBorder="1" applyAlignment="1">
      <alignment wrapText="1"/>
    </xf>
    <xf numFmtId="0" fontId="11" fillId="0" borderId="21" xfId="60" applyFont="1" applyFill="1" applyBorder="1" applyAlignment="1">
      <alignment horizontal="center"/>
      <protection/>
    </xf>
    <xf numFmtId="0" fontId="10" fillId="0" borderId="21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7" fillId="0" borderId="18" xfId="60" applyFont="1" applyFill="1" applyBorder="1">
      <alignment/>
      <protection/>
    </xf>
    <xf numFmtId="0" fontId="69" fillId="0" borderId="13" xfId="59" applyNumberFormat="1" applyFont="1" applyFill="1" applyBorder="1" applyAlignment="1">
      <alignment horizontal="right" vertical="top" wrapText="1" readingOrder="1"/>
      <protection/>
    </xf>
    <xf numFmtId="0" fontId="65" fillId="0" borderId="0" xfId="60" applyFont="1" applyFill="1" applyBorder="1">
      <alignment/>
      <protection/>
    </xf>
    <xf numFmtId="0" fontId="68" fillId="0" borderId="0" xfId="60" applyFont="1" applyFill="1" applyBorder="1" applyAlignment="1">
      <alignment/>
      <protection/>
    </xf>
    <xf numFmtId="0" fontId="67" fillId="0" borderId="0" xfId="60" applyFont="1" applyFill="1" applyBorder="1" applyAlignment="1">
      <alignment horizontal="left" wrapText="1"/>
      <protection/>
    </xf>
    <xf numFmtId="0" fontId="10" fillId="0" borderId="23" xfId="60" applyFont="1" applyFill="1" applyBorder="1">
      <alignment/>
      <protection/>
    </xf>
    <xf numFmtId="0" fontId="70" fillId="0" borderId="13" xfId="59" applyNumberFormat="1" applyFont="1" applyFill="1" applyBorder="1" applyAlignment="1">
      <alignment horizontal="right" vertical="top" wrapText="1" readingOrder="1"/>
      <protection/>
    </xf>
    <xf numFmtId="1" fontId="70" fillId="0" borderId="18" xfId="59" applyNumberFormat="1" applyFont="1" applyFill="1" applyBorder="1" applyAlignment="1">
      <alignment horizontal="right" vertical="top" wrapText="1" readingOrder="1"/>
      <protection/>
    </xf>
    <xf numFmtId="1" fontId="69" fillId="0" borderId="13" xfId="59" applyNumberFormat="1" applyFont="1" applyFill="1" applyBorder="1" applyAlignment="1">
      <alignment horizontal="right" vertical="top" wrapText="1" readingOrder="1"/>
      <protection/>
    </xf>
    <xf numFmtId="166" fontId="10" fillId="0" borderId="18" xfId="0" applyNumberFormat="1" applyFont="1" applyFill="1" applyBorder="1" applyAlignment="1">
      <alignment horizontal="right" wrapText="1"/>
    </xf>
    <xf numFmtId="0" fontId="70" fillId="0" borderId="15" xfId="59" applyNumberFormat="1" applyFont="1" applyFill="1" applyBorder="1" applyAlignment="1">
      <alignment horizontal="right" vertical="top" wrapText="1" readingOrder="1"/>
      <protection/>
    </xf>
    <xf numFmtId="0" fontId="69" fillId="0" borderId="15" xfId="59" applyNumberFormat="1" applyFont="1" applyFill="1" applyBorder="1" applyAlignment="1">
      <alignment horizontal="right" vertical="top" wrapText="1" readingOrder="1"/>
      <protection/>
    </xf>
    <xf numFmtId="0" fontId="17" fillId="0" borderId="0" xfId="64" applyFont="1" applyFill="1">
      <alignment horizontal="left" indent="1"/>
      <protection/>
    </xf>
    <xf numFmtId="166" fontId="11" fillId="0" borderId="13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0" fontId="11" fillId="0" borderId="0" xfId="60" applyFont="1" applyFill="1" applyAlignment="1">
      <alignment horizontal="left"/>
      <protection/>
    </xf>
    <xf numFmtId="0" fontId="17" fillId="0" borderId="0" xfId="60" applyFont="1" applyFill="1" applyBorder="1" applyAlignment="1">
      <alignment horizontal="left" vertical="top"/>
      <protection/>
    </xf>
    <xf numFmtId="49" fontId="11" fillId="0" borderId="0" xfId="74" applyNumberFormat="1" applyFont="1" applyFill="1" applyBorder="1" applyAlignment="1">
      <alignment horizontal="left"/>
    </xf>
    <xf numFmtId="0" fontId="17" fillId="0" borderId="0" xfId="63" applyFont="1" applyFill="1" applyAlignment="1">
      <alignment horizontal="left" vertical="center" indent="1"/>
      <protection/>
    </xf>
    <xf numFmtId="0" fontId="11" fillId="0" borderId="13" xfId="0" applyFont="1" applyFill="1" applyBorder="1" applyAlignment="1" quotePrefix="1">
      <alignment horizontal="right" wrapText="1"/>
    </xf>
    <xf numFmtId="0" fontId="11" fillId="0" borderId="15" xfId="0" applyFont="1" applyFill="1" applyBorder="1" applyAlignment="1" quotePrefix="1">
      <alignment horizontal="right" wrapText="1"/>
    </xf>
    <xf numFmtId="0" fontId="67" fillId="0" borderId="22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0" xfId="64" applyFont="1" applyFill="1" applyAlignment="1">
      <alignment horizontal="left" indent="1"/>
      <protection/>
    </xf>
    <xf numFmtId="0" fontId="67" fillId="0" borderId="14" xfId="75" applyFont="1" applyFill="1" applyBorder="1" applyAlignment="1">
      <alignment horizontal="left" vertical="top" indent="5"/>
      <protection/>
    </xf>
    <xf numFmtId="0" fontId="67" fillId="0" borderId="0" xfId="60" applyFont="1" applyFill="1" applyBorder="1" applyAlignment="1">
      <alignment horizontal="left"/>
      <protection/>
    </xf>
    <xf numFmtId="0" fontId="10" fillId="0" borderId="18" xfId="0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67" fillId="0" borderId="0" xfId="60" applyFont="1" applyFill="1" applyBorder="1" applyAlignment="1">
      <alignment horizontal="left" vertical="top" indent="2"/>
      <protection/>
    </xf>
    <xf numFmtId="166" fontId="10" fillId="0" borderId="18" xfId="59" applyNumberFormat="1" applyFont="1" applyFill="1" applyBorder="1" applyAlignment="1">
      <alignment horizontal="right" wrapText="1"/>
      <protection/>
    </xf>
    <xf numFmtId="166" fontId="10" fillId="0" borderId="22" xfId="59" applyNumberFormat="1" applyFont="1" applyFill="1" applyBorder="1" applyAlignment="1">
      <alignment horizontal="right" wrapText="1"/>
      <protection/>
    </xf>
    <xf numFmtId="166" fontId="11" fillId="0" borderId="13" xfId="59" applyNumberFormat="1" applyFont="1" applyFill="1" applyBorder="1" applyAlignment="1">
      <alignment horizontal="right" wrapText="1"/>
      <protection/>
    </xf>
    <xf numFmtId="166" fontId="11" fillId="0" borderId="15" xfId="59" applyNumberFormat="1" applyFont="1" applyFill="1" applyBorder="1" applyAlignment="1">
      <alignment horizontal="right" wrapText="1"/>
      <protection/>
    </xf>
    <xf numFmtId="0" fontId="11" fillId="0" borderId="0" xfId="64" applyFont="1" applyFill="1">
      <alignment horizontal="left" indent="1"/>
      <protection/>
    </xf>
    <xf numFmtId="0" fontId="11" fillId="0" borderId="0" xfId="75" applyFont="1" applyFill="1" applyBorder="1">
      <alignment horizontal="left" indent="8"/>
      <protection/>
    </xf>
    <xf numFmtId="0" fontId="11" fillId="0" borderId="14" xfId="75" applyFont="1" applyFill="1" applyBorder="1">
      <alignment horizontal="left" indent="8"/>
      <protection/>
    </xf>
    <xf numFmtId="0" fontId="11" fillId="0" borderId="0" xfId="61" applyFont="1" applyFill="1" applyAlignment="1">
      <alignment horizontal="left" indent="5"/>
      <protection/>
    </xf>
    <xf numFmtId="0" fontId="11" fillId="0" borderId="0" xfId="61" applyFont="1" applyFill="1" applyBorder="1" applyAlignment="1">
      <alignment horizontal="left" indent="5"/>
      <protection/>
    </xf>
    <xf numFmtId="0" fontId="11" fillId="0" borderId="0" xfId="61" applyFont="1" applyFill="1" applyBorder="1" applyAlignment="1">
      <alignment horizontal="left" wrapText="1" indent="1"/>
      <protection/>
    </xf>
    <xf numFmtId="0" fontId="11" fillId="0" borderId="1" xfId="61" applyFont="1" applyFill="1" applyBorder="1" applyAlignment="1">
      <alignment horizontal="left" wrapText="1" indent="1"/>
      <protection/>
    </xf>
    <xf numFmtId="0" fontId="11" fillId="0" borderId="22" xfId="0" applyFont="1" applyFill="1" applyBorder="1" applyAlignment="1">
      <alignment horizontal="center" wrapText="1"/>
    </xf>
    <xf numFmtId="0" fontId="67" fillId="0" borderId="0" xfId="60" applyFont="1" applyFill="1" applyBorder="1" applyAlignment="1">
      <alignment horizontal="left" indent="2"/>
      <protection/>
    </xf>
    <xf numFmtId="0" fontId="11" fillId="0" borderId="0" xfId="60" applyFont="1" applyFill="1" applyBorder="1" applyAlignment="1">
      <alignment horizontal="left" indent="3"/>
      <protection/>
    </xf>
    <xf numFmtId="0" fontId="67" fillId="0" borderId="0" xfId="60" applyFont="1" applyFill="1" applyBorder="1" applyAlignment="1">
      <alignment horizontal="left" vertical="top" indent="3"/>
      <protection/>
    </xf>
    <xf numFmtId="0" fontId="11" fillId="0" borderId="13" xfId="0" applyFont="1" applyFill="1" applyBorder="1" applyAlignment="1" quotePrefix="1">
      <alignment horizontal="right" vertical="top" wrapText="1"/>
    </xf>
    <xf numFmtId="0" fontId="67" fillId="0" borderId="0" xfId="75" applyFont="1" applyFill="1" applyBorder="1" applyAlignment="1">
      <alignment horizontal="left" vertical="top" indent="5"/>
      <protection/>
    </xf>
    <xf numFmtId="0" fontId="67" fillId="0" borderId="22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11" fillId="0" borderId="1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67" fillId="0" borderId="22" xfId="60" applyFont="1" applyFill="1" applyBorder="1" applyAlignment="1">
      <alignment horizontal="center" vertical="center" wrapText="1"/>
      <protection/>
    </xf>
    <xf numFmtId="0" fontId="67" fillId="0" borderId="15" xfId="60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>
      <alignment horizontal="center" vertical="center" wrapText="1"/>
      <protection/>
    </xf>
    <xf numFmtId="0" fontId="67" fillId="0" borderId="0" xfId="63" applyFont="1" applyFill="1" applyBorder="1" applyAlignment="1">
      <alignment horizontal="left" vertical="top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24" xfId="60" applyFont="1" applyFill="1" applyBorder="1" applyAlignment="1">
      <alignment horizontal="center" vertical="center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11" fillId="0" borderId="20" xfId="60" applyFont="1" applyFill="1" applyBorder="1" applyAlignment="1">
      <alignment horizontal="center" vertical="center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67" fillId="0" borderId="0" xfId="64" applyFont="1" applyFill="1" applyAlignment="1">
      <alignment horizontal="justify" wrapText="1"/>
      <protection/>
    </xf>
    <xf numFmtId="0" fontId="11" fillId="0" borderId="0" xfId="64" applyFont="1" applyFill="1" applyAlignment="1">
      <alignment horizontal="justify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20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1" xfId="61" applyFont="1" applyFill="1" applyBorder="1" applyAlignment="1">
      <alignment vertical="center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" xfId="61" applyFont="1" applyFill="1" applyBorder="1" applyAlignment="1">
      <alignment wrapText="1"/>
      <protection/>
    </xf>
    <xf numFmtId="0" fontId="11" fillId="0" borderId="0" xfId="61" applyFont="1" applyFill="1" applyBorder="1">
      <alignment/>
      <protection/>
    </xf>
    <xf numFmtId="0" fontId="11" fillId="0" borderId="1" xfId="61" applyFont="1" applyFill="1" applyBorder="1">
      <alignment/>
      <protection/>
    </xf>
    <xf numFmtId="0" fontId="11" fillId="0" borderId="0" xfId="64" applyFont="1" applyFill="1" applyAlignment="1">
      <alignment horizontal="left" indent="1"/>
      <protection/>
    </xf>
    <xf numFmtId="0" fontId="67" fillId="0" borderId="14" xfId="61" applyFont="1" applyFill="1" applyBorder="1" applyAlignment="1">
      <alignment horizontal="left" vertical="top" wrapText="1" indent="6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" xfId="60" applyFont="1" applyFill="1" applyBorder="1" applyAlignment="1">
      <alignment horizontal="center" vertical="center"/>
      <protection/>
    </xf>
    <xf numFmtId="0" fontId="67" fillId="0" borderId="15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top" wrapText="1"/>
    </xf>
    <xf numFmtId="0" fontId="67" fillId="0" borderId="1" xfId="0" applyFont="1" applyBorder="1" applyAlignment="1">
      <alignment horizontal="justify" vertical="top" wrapText="1"/>
    </xf>
    <xf numFmtId="0" fontId="72" fillId="0" borderId="0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67" fillId="0" borderId="0" xfId="75" applyFont="1" applyFill="1" applyBorder="1" applyAlignment="1">
      <alignment horizontal="left" wrapText="1" indent="6"/>
      <protection/>
    </xf>
    <xf numFmtId="0" fontId="67" fillId="0" borderId="14" xfId="75" applyFont="1" applyFill="1" applyBorder="1" applyAlignment="1">
      <alignment horizontal="left" vertical="top" wrapText="1" indent="6"/>
      <protection/>
    </xf>
    <xf numFmtId="0" fontId="73" fillId="0" borderId="0" xfId="0" applyFont="1" applyBorder="1" applyAlignment="1">
      <alignment horizontal="justify" vertical="center" wrapText="1"/>
    </xf>
    <xf numFmtId="0" fontId="73" fillId="0" borderId="1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top" wrapText="1"/>
    </xf>
    <xf numFmtId="0" fontId="68" fillId="0" borderId="1" xfId="0" applyFont="1" applyBorder="1" applyAlignment="1">
      <alignment horizontal="justify" vertical="top" wrapText="1"/>
    </xf>
    <xf numFmtId="0" fontId="11" fillId="0" borderId="0" xfId="63" applyFont="1" applyFill="1" applyAlignment="1">
      <alignment horizontal="left" wrapText="1"/>
      <protection/>
    </xf>
    <xf numFmtId="0" fontId="17" fillId="0" borderId="0" xfId="63" applyFont="1" applyFill="1" applyAlignment="1">
      <alignment horizontal="left" wrapText="1"/>
      <protection/>
    </xf>
    <xf numFmtId="0" fontId="67" fillId="0" borderId="0" xfId="63" applyFont="1" applyFill="1" applyAlignment="1">
      <alignment horizontal="left" wrapText="1"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 wrapText="1"/>
      <protection/>
    </xf>
    <xf numFmtId="49" fontId="10" fillId="0" borderId="0" xfId="73" applyNumberFormat="1" applyFont="1" applyFill="1" applyBorder="1" applyAlignment="1">
      <alignment horizontal="left" indent="5"/>
    </xf>
    <xf numFmtId="0" fontId="67" fillId="0" borderId="0" xfId="75" applyFont="1" applyFill="1" applyBorder="1" applyAlignment="1">
      <alignment horizontal="left" vertical="center" indent="5"/>
      <protection/>
    </xf>
    <xf numFmtId="0" fontId="67" fillId="0" borderId="14" xfId="75" applyFont="1" applyFill="1" applyBorder="1" applyAlignment="1">
      <alignment horizontal="left" vertical="top" indent="5"/>
      <protection/>
    </xf>
    <xf numFmtId="0" fontId="11" fillId="0" borderId="0" xfId="63" applyFont="1" applyFill="1" applyAlignment="1">
      <alignment horizontal="justify" wrapText="1"/>
      <protection/>
    </xf>
    <xf numFmtId="0" fontId="67" fillId="0" borderId="0" xfId="63" applyFont="1" applyFill="1" applyAlignment="1">
      <alignment horizontal="justify" wrapText="1"/>
      <protection/>
    </xf>
    <xf numFmtId="49" fontId="11" fillId="0" borderId="0" xfId="74" applyNumberFormat="1" applyFont="1" applyFill="1" applyBorder="1" applyAlignment="1">
      <alignment horizontal="left" wrapText="1"/>
    </xf>
    <xf numFmtId="0" fontId="67" fillId="0" borderId="0" xfId="75" applyFont="1" applyFill="1" applyBorder="1" applyAlignment="1">
      <alignment horizontal="left" vertical="top" wrapText="1" indent="6"/>
      <protection/>
    </xf>
    <xf numFmtId="0" fontId="11" fillId="0" borderId="15" xfId="60" applyFont="1" applyFill="1" applyBorder="1" applyAlignment="1">
      <alignment horizontal="center" vertical="center" wrapText="1"/>
      <protection/>
    </xf>
    <xf numFmtId="0" fontId="11" fillId="0" borderId="24" xfId="60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67" fillId="0" borderId="0" xfId="61" applyFont="1" applyFill="1" applyAlignment="1">
      <alignment horizontal="justify" wrapText="1"/>
      <protection/>
    </xf>
    <xf numFmtId="0" fontId="11" fillId="0" borderId="0" xfId="61" applyFont="1" applyFill="1" applyAlignment="1">
      <alignment horizontal="left" wrapText="1"/>
      <protection/>
    </xf>
    <xf numFmtId="0" fontId="67" fillId="0" borderId="0" xfId="61" applyFont="1" applyFill="1" applyAlignment="1">
      <alignment horizontal="left"/>
      <protection/>
    </xf>
    <xf numFmtId="0" fontId="74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left"/>
      <protection/>
    </xf>
    <xf numFmtId="0" fontId="67" fillId="0" borderId="14" xfId="61" applyFont="1" applyFill="1" applyBorder="1" applyAlignment="1">
      <alignment horizontal="left" vertical="top" indent="6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1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67" fillId="0" borderId="0" xfId="61" applyFont="1" applyFill="1" applyAlignment="1">
      <alignment horizontal="fill" wrapText="1"/>
      <protection/>
    </xf>
    <xf numFmtId="0" fontId="67" fillId="0" borderId="0" xfId="61" applyFont="1" applyFill="1" applyAlignment="1">
      <alignment horizontal="left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0" xfId="61" applyFont="1" applyFill="1" applyAlignment="1">
      <alignment horizontal="left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25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1" xfId="61" applyFont="1" applyFill="1" applyBorder="1" applyAlignment="1">
      <alignment horizontal="center" vertical="center" wrapText="1"/>
      <protection/>
    </xf>
    <xf numFmtId="0" fontId="11" fillId="0" borderId="26" xfId="61" applyFont="1" applyFill="1" applyBorder="1" applyAlignment="1">
      <alignment horizontal="center" vertical="center" wrapText="1"/>
      <protection/>
    </xf>
    <xf numFmtId="0" fontId="11" fillId="0" borderId="27" xfId="61" applyFont="1" applyFill="1" applyBorder="1" applyAlignment="1">
      <alignment horizontal="center" vertical="center" wrapText="1"/>
      <protection/>
    </xf>
    <xf numFmtId="49" fontId="11" fillId="0" borderId="0" xfId="73" applyNumberFormat="1" applyFont="1" applyFill="1" applyBorder="1" applyAlignment="1">
      <alignment horizontal="left" vertical="center"/>
    </xf>
    <xf numFmtId="0" fontId="67" fillId="0" borderId="14" xfId="75" applyFont="1" applyFill="1" applyBorder="1" applyAlignment="1">
      <alignment horizontal="left" vertical="top" indent="6"/>
      <protection/>
    </xf>
    <xf numFmtId="0" fontId="11" fillId="0" borderId="22" xfId="60" applyFont="1" applyFill="1" applyBorder="1" applyAlignment="1">
      <alignment horizontal="right" vertical="center" wrapText="1"/>
      <protection/>
    </xf>
    <xf numFmtId="0" fontId="11" fillId="0" borderId="19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 applyAlignment="1">
      <alignment horizontal="left"/>
      <protection/>
    </xf>
    <xf numFmtId="0" fontId="66" fillId="0" borderId="0" xfId="60" applyFont="1" applyFill="1" applyBorder="1" applyAlignment="1">
      <alignment horizontal="left"/>
      <protection/>
    </xf>
    <xf numFmtId="0" fontId="11" fillId="0" borderId="0" xfId="64" applyNumberFormat="1" applyFont="1" applyFill="1" applyAlignment="1">
      <alignment horizontal="fill" wrapText="1"/>
      <protection/>
    </xf>
    <xf numFmtId="0" fontId="67" fillId="0" borderId="19" xfId="60" applyFont="1" applyFill="1" applyBorder="1" applyAlignment="1">
      <alignment horizontal="left" vertical="center" wrapText="1"/>
      <protection/>
    </xf>
    <xf numFmtId="0" fontId="67" fillId="0" borderId="21" xfId="60" applyFont="1" applyFill="1" applyBorder="1" applyAlignment="1">
      <alignment horizontal="left" vertical="center" wrapText="1"/>
      <protection/>
    </xf>
    <xf numFmtId="0" fontId="11" fillId="0" borderId="0" xfId="64" applyFont="1" applyFill="1" applyAlignment="1">
      <alignment horizontal="fill" wrapText="1"/>
      <protection/>
    </xf>
    <xf numFmtId="0" fontId="67" fillId="0" borderId="0" xfId="64" applyFont="1" applyFill="1" applyAlignment="1">
      <alignment horizontal="fill" wrapText="1"/>
      <protection/>
    </xf>
    <xf numFmtId="0" fontId="67" fillId="0" borderId="0" xfId="64" applyNumberFormat="1" applyFont="1" applyFill="1" applyAlignment="1">
      <alignment horizontal="fill" wrapText="1"/>
      <protection/>
    </xf>
    <xf numFmtId="0" fontId="67" fillId="0" borderId="0" xfId="60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67" fillId="0" borderId="0" xfId="60" applyFont="1" applyFill="1" applyBorder="1" applyAlignment="1">
      <alignment horizontal="fill" wrapText="1"/>
      <protection/>
    </xf>
    <xf numFmtId="0" fontId="11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67" fillId="0" borderId="0" xfId="64" applyFont="1" applyFill="1" applyAlignment="1">
      <alignment horizontal="left"/>
      <protection/>
    </xf>
    <xf numFmtId="0" fontId="67" fillId="0" borderId="0" xfId="0" applyFont="1" applyFill="1" applyAlignment="1">
      <alignment horizontal="left" indent="1"/>
    </xf>
    <xf numFmtId="0" fontId="10" fillId="0" borderId="15" xfId="61" applyFont="1" applyFill="1" applyBorder="1" applyAlignment="1">
      <alignment horizontal="right"/>
      <protection/>
    </xf>
    <xf numFmtId="0" fontId="10" fillId="0" borderId="1" xfId="61" applyFont="1" applyFill="1" applyBorder="1" applyAlignment="1">
      <alignment horizontal="right"/>
      <protection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2 - angielski" xfId="41"/>
    <cellStyle name="boczek 2 - polski" xfId="42"/>
    <cellStyle name="boczek 3 - angielski" xfId="43"/>
    <cellStyle name="boczek 3 - polski" xfId="44"/>
    <cellStyle name="Dane wejściowe" xfId="45"/>
    <cellStyle name="Dane wyjściowe" xfId="46"/>
    <cellStyle name="Dobry" xfId="47"/>
    <cellStyle name="Comma" xfId="48"/>
    <cellStyle name="Comma [0]" xfId="49"/>
    <cellStyle name="Komórka połączona" xfId="50"/>
    <cellStyle name="Komórka zaznaczona" xfId="51"/>
    <cellStyle name="liczby w tablicy bez gwiazdki" xfId="52"/>
    <cellStyle name="liczby w tablicy z gwiazdką" xfId="53"/>
    <cellStyle name="Nagłówek 1" xfId="54"/>
    <cellStyle name="Nagłówek 2" xfId="55"/>
    <cellStyle name="Nagłówek 3" xfId="56"/>
    <cellStyle name="Nagłówek 4" xfId="57"/>
    <cellStyle name="Neutralny" xfId="58"/>
    <cellStyle name="Normal" xfId="59"/>
    <cellStyle name="Normalny 2" xfId="60"/>
    <cellStyle name="Normalny 3" xfId="61"/>
    <cellStyle name="Normalny 4" xfId="62"/>
    <cellStyle name="Notka - angielska" xfId="63"/>
    <cellStyle name="Notka - polska" xfId="64"/>
    <cellStyle name="Obliczenia" xfId="65"/>
    <cellStyle name="Percent" xfId="66"/>
    <cellStyle name="Stan w dniu - angielski" xfId="67"/>
    <cellStyle name="Stan w dniu - polski" xfId="68"/>
    <cellStyle name="Suma" xfId="69"/>
    <cellStyle name="Tekst objaśnienia" xfId="70"/>
    <cellStyle name="Tekst ostrzeżenia" xfId="71"/>
    <cellStyle name="Tytuł" xfId="72"/>
    <cellStyle name="Tytuł tablicy - polski" xfId="73"/>
    <cellStyle name="Tytuł tablicy - polski 2" xfId="74"/>
    <cellStyle name="Tytuł tablicy angielski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304800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9525" y="952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296</a:t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8</xdr:col>
      <xdr:colOff>1476375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2390775" y="0"/>
          <a:ext cx="3533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238125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19050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306</a:t>
          </a:r>
        </a:p>
      </xdr:txBody>
    </xdr:sp>
    <xdr:clientData/>
  </xdr:twoCellAnchor>
  <xdr:twoCellAnchor>
    <xdr:from>
      <xdr:col>1</xdr:col>
      <xdr:colOff>1581150</xdr:colOff>
      <xdr:row>0</xdr:row>
      <xdr:rowOff>9525</xdr:rowOff>
    </xdr:from>
    <xdr:to>
      <xdr:col>3</xdr:col>
      <xdr:colOff>1104900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66900" y="9525"/>
          <a:ext cx="4086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  <xdr:twoCellAnchor>
    <xdr:from>
      <xdr:col>4</xdr:col>
      <xdr:colOff>9525</xdr:colOff>
      <xdr:row>0</xdr:row>
      <xdr:rowOff>9525</xdr:rowOff>
    </xdr:from>
    <xdr:to>
      <xdr:col>6</xdr:col>
      <xdr:colOff>914400</xdr:colOff>
      <xdr:row>0</xdr:row>
      <xdr:rowOff>142875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5972175" y="9525"/>
          <a:ext cx="3171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276225</xdr:colOff>
      <xdr:row>1</xdr:row>
      <xdr:rowOff>28575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11630025" y="952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438150</xdr:colOff>
      <xdr:row>0</xdr:row>
      <xdr:rowOff>114300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9525" y="9525"/>
          <a:ext cx="33909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7</xdr:col>
      <xdr:colOff>571500</xdr:colOff>
      <xdr:row>1</xdr:row>
      <xdr:rowOff>19050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629275" y="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297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247650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19050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298</a:t>
          </a:r>
        </a:p>
      </xdr:txBody>
    </xdr:sp>
    <xdr:clientData/>
  </xdr:twoCellAnchor>
  <xdr:twoCellAnchor>
    <xdr:from>
      <xdr:col>0</xdr:col>
      <xdr:colOff>1419225</xdr:colOff>
      <xdr:row>0</xdr:row>
      <xdr:rowOff>9525</xdr:rowOff>
    </xdr:from>
    <xdr:to>
      <xdr:col>8</xdr:col>
      <xdr:colOff>485775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19225" y="9525"/>
          <a:ext cx="45053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85725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0"/>
          <a:ext cx="404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8</xdr:col>
      <xdr:colOff>571500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448300" y="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238125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6</xdr:col>
      <xdr:colOff>2133600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695575" y="9525"/>
          <a:ext cx="3248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666750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9525"/>
          <a:ext cx="3114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4</xdr:col>
      <xdr:colOff>742950</xdr:colOff>
      <xdr:row>0</xdr:row>
      <xdr:rowOff>0</xdr:rowOff>
    </xdr:from>
    <xdr:to>
      <xdr:col>4</xdr:col>
      <xdr:colOff>1066800</xdr:colOff>
      <xdr:row>1</xdr:row>
      <xdr:rowOff>38100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629275" y="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238125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0</xdr:col>
      <xdr:colOff>1838325</xdr:colOff>
      <xdr:row>0</xdr:row>
      <xdr:rowOff>9525</xdr:rowOff>
    </xdr:from>
    <xdr:to>
      <xdr:col>4</xdr:col>
      <xdr:colOff>666750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38325" y="9525"/>
          <a:ext cx="4105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228600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3114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600075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55911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9525</xdr:rowOff>
    </xdr:from>
    <xdr:to>
      <xdr:col>7</xdr:col>
      <xdr:colOff>666750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10275" y="9525"/>
          <a:ext cx="4419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SCIENCE  AND  TECHNOLOGY.  INFORMATION  SOCIETY</a:t>
          </a:r>
        </a:p>
      </xdr:txBody>
    </xdr:sp>
    <xdr:clientData/>
  </xdr:twoCellAnchor>
  <xdr:twoCellAnchor>
    <xdr:from>
      <xdr:col>7</xdr:col>
      <xdr:colOff>1190625</xdr:colOff>
      <xdr:row>0</xdr:row>
      <xdr:rowOff>0</xdr:rowOff>
    </xdr:from>
    <xdr:to>
      <xdr:col>8</xdr:col>
      <xdr:colOff>266700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953750" y="0"/>
          <a:ext cx="971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305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247650</xdr:colOff>
      <xdr:row>0</xdr:row>
      <xdr:rowOff>123825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9525" y="19050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304</a:t>
          </a:r>
        </a:p>
      </xdr:txBody>
    </xdr:sp>
    <xdr:clientData/>
  </xdr:twoCellAnchor>
  <xdr:twoCellAnchor>
    <xdr:from>
      <xdr:col>1</xdr:col>
      <xdr:colOff>1762125</xdr:colOff>
      <xdr:row>0</xdr:row>
      <xdr:rowOff>0</xdr:rowOff>
    </xdr:from>
    <xdr:to>
      <xdr:col>5</xdr:col>
      <xdr:colOff>0</xdr:colOff>
      <xdr:row>0</xdr:row>
      <xdr:rowOff>114300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2047875" y="0"/>
          <a:ext cx="392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NAUKA  I  TECHNIKA.  SPOŁECZEŃSTWO  INFORMACYJNE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 topLeftCell="A28">
      <selection activeCell="B14" sqref="B14"/>
    </sheetView>
  </sheetViews>
  <sheetFormatPr defaultColWidth="8.796875" defaultRowHeight="14.25"/>
  <cols>
    <col min="1" max="1" width="12.69921875" style="9" customWidth="1"/>
    <col min="2" max="3" width="4.8984375" style="9" customWidth="1"/>
    <col min="4" max="5" width="4.3984375" style="9" customWidth="1"/>
    <col min="6" max="6" width="4.8984375" style="9" customWidth="1"/>
    <col min="7" max="7" width="5.09765625" style="9" customWidth="1"/>
    <col min="8" max="8" width="5.3984375" style="9" customWidth="1"/>
    <col min="9" max="9" width="15.5" style="9" customWidth="1"/>
    <col min="10" max="16384" width="9" style="9" customWidth="1"/>
  </cols>
  <sheetData>
    <row r="1" spans="1:9" ht="11.25" customHeight="1">
      <c r="A1" s="10"/>
      <c r="B1" s="10"/>
      <c r="C1" s="10"/>
      <c r="D1" s="10"/>
      <c r="E1" s="10"/>
      <c r="F1" s="10"/>
      <c r="G1" s="10"/>
      <c r="H1" s="10"/>
      <c r="I1" s="10"/>
    </row>
    <row r="2" ht="12" customHeight="1"/>
    <row r="3" ht="12.75" customHeight="1">
      <c r="A3" s="1" t="s">
        <v>0</v>
      </c>
    </row>
    <row r="4" ht="12.75" customHeight="1">
      <c r="A4" s="145" t="s">
        <v>1</v>
      </c>
    </row>
    <row r="5" ht="9" customHeight="1"/>
    <row r="6" ht="9.75" customHeight="1">
      <c r="A6" s="64" t="s">
        <v>344</v>
      </c>
    </row>
    <row r="7" spans="1:8" ht="9.75" customHeight="1">
      <c r="A7" s="146" t="s">
        <v>94</v>
      </c>
      <c r="B7" s="7"/>
      <c r="C7" s="7"/>
      <c r="D7" s="7"/>
      <c r="E7" s="7"/>
      <c r="F7" s="7"/>
      <c r="G7" s="7"/>
      <c r="H7" s="7"/>
    </row>
    <row r="8" spans="1:8" ht="9.75" customHeight="1">
      <c r="A8" s="118" t="s">
        <v>250</v>
      </c>
      <c r="B8" s="7"/>
      <c r="C8" s="7"/>
      <c r="D8" s="7"/>
      <c r="E8" s="7"/>
      <c r="F8" s="7"/>
      <c r="G8" s="7"/>
      <c r="H8" s="7"/>
    </row>
    <row r="9" spans="1:8" ht="13.5" customHeight="1">
      <c r="A9" s="147" t="s">
        <v>319</v>
      </c>
      <c r="B9" s="7"/>
      <c r="C9" s="7"/>
      <c r="D9" s="7"/>
      <c r="E9" s="7"/>
      <c r="F9" s="7"/>
      <c r="G9" s="7"/>
      <c r="H9" s="7"/>
    </row>
    <row r="10" spans="1:9" ht="15.75" customHeight="1">
      <c r="A10" s="278" t="s">
        <v>2</v>
      </c>
      <c r="B10" s="278"/>
      <c r="C10" s="279"/>
      <c r="D10" s="148">
        <v>2010</v>
      </c>
      <c r="E10" s="140">
        <v>2015</v>
      </c>
      <c r="F10" s="140">
        <v>2017</v>
      </c>
      <c r="G10" s="140">
        <v>2018</v>
      </c>
      <c r="H10" s="276" t="s">
        <v>3</v>
      </c>
      <c r="I10" s="277"/>
    </row>
    <row r="11" spans="1:9" s="36" customFormat="1" ht="11.25" customHeight="1">
      <c r="A11" s="149" t="s">
        <v>4</v>
      </c>
      <c r="B11" s="149"/>
      <c r="C11" s="149"/>
      <c r="D11" s="150">
        <v>33</v>
      </c>
      <c r="E11" s="151">
        <v>107</v>
      </c>
      <c r="F11" s="151">
        <v>108</v>
      </c>
      <c r="G11" s="151">
        <v>113</v>
      </c>
      <c r="H11" s="152" t="s">
        <v>5</v>
      </c>
      <c r="I11" s="153"/>
    </row>
    <row r="12" spans="1:9" s="36" customFormat="1" ht="9" customHeight="1">
      <c r="A12" s="37" t="s">
        <v>95</v>
      </c>
      <c r="B12" s="34"/>
      <c r="C12" s="34"/>
      <c r="D12" s="109"/>
      <c r="E12" s="35"/>
      <c r="F12" s="35"/>
      <c r="G12" s="35"/>
      <c r="H12" s="154"/>
      <c r="I12" s="154"/>
    </row>
    <row r="13" spans="1:9" s="36" customFormat="1" ht="9" customHeight="1">
      <c r="A13" s="37" t="s">
        <v>160</v>
      </c>
      <c r="B13" s="34"/>
      <c r="C13" s="34"/>
      <c r="D13" s="113">
        <v>12</v>
      </c>
      <c r="E13" s="114">
        <v>13</v>
      </c>
      <c r="F13" s="114">
        <v>21</v>
      </c>
      <c r="G13" s="114">
        <v>11</v>
      </c>
      <c r="H13" s="155" t="s">
        <v>103</v>
      </c>
      <c r="I13" s="154"/>
    </row>
    <row r="14" spans="1:9" s="36" customFormat="1" ht="9" customHeight="1">
      <c r="A14" s="37" t="s">
        <v>96</v>
      </c>
      <c r="B14" s="34"/>
      <c r="C14" s="34"/>
      <c r="D14" s="113"/>
      <c r="E14" s="35"/>
      <c r="F14" s="35"/>
      <c r="G14" s="35"/>
      <c r="H14" s="155" t="s">
        <v>183</v>
      </c>
      <c r="I14" s="154"/>
    </row>
    <row r="15" spans="1:9" s="36" customFormat="1" ht="9" customHeight="1">
      <c r="A15" s="37" t="s">
        <v>176</v>
      </c>
      <c r="B15" s="37"/>
      <c r="C15" s="37"/>
      <c r="D15" s="248" t="s">
        <v>266</v>
      </c>
      <c r="E15" s="248" t="s">
        <v>266</v>
      </c>
      <c r="F15" s="248" t="s">
        <v>266</v>
      </c>
      <c r="G15" s="248" t="s">
        <v>266</v>
      </c>
      <c r="H15" s="155" t="s">
        <v>182</v>
      </c>
      <c r="I15" s="156"/>
    </row>
    <row r="16" spans="1:9" s="36" customFormat="1" ht="9" customHeight="1">
      <c r="A16" s="37" t="s">
        <v>97</v>
      </c>
      <c r="B16" s="37"/>
      <c r="C16" s="37"/>
      <c r="D16" s="248" t="s">
        <v>266</v>
      </c>
      <c r="E16" s="248" t="s">
        <v>266</v>
      </c>
      <c r="F16" s="248" t="s">
        <v>266</v>
      </c>
      <c r="G16" s="248" t="s">
        <v>266</v>
      </c>
      <c r="H16" s="155" t="s">
        <v>104</v>
      </c>
      <c r="I16" s="156"/>
    </row>
    <row r="17" spans="1:9" s="36" customFormat="1" ht="9" customHeight="1">
      <c r="A17" s="37" t="s">
        <v>249</v>
      </c>
      <c r="B17" s="37"/>
      <c r="C17" s="37"/>
      <c r="D17" s="56" t="s">
        <v>77</v>
      </c>
      <c r="E17" s="56" t="s">
        <v>77</v>
      </c>
      <c r="F17" s="114">
        <v>13</v>
      </c>
      <c r="G17" s="114">
        <v>4</v>
      </c>
      <c r="H17" s="155" t="s">
        <v>275</v>
      </c>
      <c r="I17" s="156"/>
    </row>
    <row r="18" spans="1:9" s="36" customFormat="1" ht="9" customHeight="1">
      <c r="A18" s="37" t="s">
        <v>98</v>
      </c>
      <c r="B18" s="37"/>
      <c r="C18" s="37"/>
      <c r="D18" s="56" t="s">
        <v>77</v>
      </c>
      <c r="E18" s="56" t="s">
        <v>77</v>
      </c>
      <c r="F18" s="114">
        <v>8</v>
      </c>
      <c r="G18" s="114">
        <v>7</v>
      </c>
      <c r="H18" s="155" t="s">
        <v>105</v>
      </c>
      <c r="I18" s="156"/>
    </row>
    <row r="19" spans="1:9" s="33" customFormat="1" ht="9" customHeight="1">
      <c r="A19" s="7" t="s">
        <v>99</v>
      </c>
      <c r="B19" s="7"/>
      <c r="C19" s="12"/>
      <c r="D19" s="114"/>
      <c r="E19" s="6"/>
      <c r="F19" s="6"/>
      <c r="G19" s="6"/>
      <c r="H19" s="157"/>
      <c r="I19" s="158"/>
    </row>
    <row r="20" spans="1:9" s="33" customFormat="1" ht="9" customHeight="1">
      <c r="A20" s="7" t="s">
        <v>177</v>
      </c>
      <c r="B20" s="7"/>
      <c r="C20" s="12"/>
      <c r="D20" s="248" t="s">
        <v>266</v>
      </c>
      <c r="E20" s="248" t="s">
        <v>266</v>
      </c>
      <c r="F20" s="248" t="s">
        <v>266</v>
      </c>
      <c r="G20" s="48" t="s">
        <v>77</v>
      </c>
      <c r="H20" s="157" t="s">
        <v>106</v>
      </c>
      <c r="I20" s="158"/>
    </row>
    <row r="21" spans="1:9" s="33" customFormat="1" ht="9" customHeight="1">
      <c r="A21" s="7" t="s">
        <v>100</v>
      </c>
      <c r="B21" s="7"/>
      <c r="C21" s="12"/>
      <c r="D21" s="48">
        <v>18</v>
      </c>
      <c r="E21" s="6">
        <v>55</v>
      </c>
      <c r="F21" s="48">
        <v>54</v>
      </c>
      <c r="G21" s="48">
        <v>63</v>
      </c>
      <c r="H21" s="157" t="s">
        <v>107</v>
      </c>
      <c r="I21" s="158"/>
    </row>
    <row r="22" spans="1:9" s="33" customFormat="1" ht="9" customHeight="1">
      <c r="A22" s="37" t="s">
        <v>101</v>
      </c>
      <c r="B22" s="7"/>
      <c r="C22" s="12"/>
      <c r="D22" s="48">
        <v>16</v>
      </c>
      <c r="E22" s="6">
        <v>51</v>
      </c>
      <c r="F22" s="48">
        <v>47</v>
      </c>
      <c r="G22" s="48">
        <v>55</v>
      </c>
      <c r="H22" s="155" t="s">
        <v>108</v>
      </c>
      <c r="I22" s="158"/>
    </row>
    <row r="23" spans="1:9" s="33" customFormat="1" ht="9" customHeight="1">
      <c r="A23" s="7" t="s">
        <v>102</v>
      </c>
      <c r="B23" s="7"/>
      <c r="C23" s="12"/>
      <c r="D23" s="248" t="s">
        <v>266</v>
      </c>
      <c r="E23" s="6">
        <v>5</v>
      </c>
      <c r="F23" s="48">
        <v>5</v>
      </c>
      <c r="G23" s="48" t="s">
        <v>77</v>
      </c>
      <c r="H23" s="157" t="s">
        <v>109</v>
      </c>
      <c r="I23" s="158"/>
    </row>
    <row r="24" spans="1:9" s="33" customFormat="1" ht="10.5" customHeight="1">
      <c r="A24" s="7" t="s">
        <v>192</v>
      </c>
      <c r="B24" s="7"/>
      <c r="C24" s="12"/>
      <c r="D24" s="48">
        <v>15</v>
      </c>
      <c r="E24" s="6">
        <v>47</v>
      </c>
      <c r="F24" s="48">
        <v>49</v>
      </c>
      <c r="G24" s="48">
        <v>42</v>
      </c>
      <c r="H24" s="157" t="s">
        <v>193</v>
      </c>
      <c r="I24" s="158"/>
    </row>
    <row r="25" ht="6" customHeight="1"/>
    <row r="26" spans="1:8" ht="16.5" customHeight="1">
      <c r="A26" s="118" t="s">
        <v>276</v>
      </c>
      <c r="B26" s="7"/>
      <c r="C26" s="7"/>
      <c r="D26" s="7"/>
      <c r="E26" s="7"/>
      <c r="F26" s="7"/>
      <c r="G26" s="7"/>
      <c r="H26" s="7"/>
    </row>
    <row r="27" spans="1:8" ht="12.75" customHeight="1">
      <c r="A27" s="147" t="s">
        <v>251</v>
      </c>
      <c r="B27" s="10"/>
      <c r="C27" s="10"/>
      <c r="D27" s="10"/>
      <c r="E27" s="10"/>
      <c r="F27" s="7"/>
      <c r="G27" s="7"/>
      <c r="H27" s="7"/>
    </row>
    <row r="28" spans="1:9" ht="14.25" customHeight="1">
      <c r="A28" s="279" t="s">
        <v>83</v>
      </c>
      <c r="B28" s="3">
        <v>2010</v>
      </c>
      <c r="C28" s="3">
        <v>2015</v>
      </c>
      <c r="D28" s="3">
        <v>2017</v>
      </c>
      <c r="E28" s="283">
        <v>2018</v>
      </c>
      <c r="F28" s="284"/>
      <c r="G28" s="284"/>
      <c r="H28" s="284"/>
      <c r="I28" s="285" t="s">
        <v>3</v>
      </c>
    </row>
    <row r="29" spans="1:9" ht="110.25" customHeight="1">
      <c r="A29" s="282"/>
      <c r="B29" s="287" t="s">
        <v>208</v>
      </c>
      <c r="C29" s="278"/>
      <c r="D29" s="278"/>
      <c r="E29" s="279"/>
      <c r="F29" s="142" t="s">
        <v>277</v>
      </c>
      <c r="G29" s="142" t="s">
        <v>278</v>
      </c>
      <c r="H29" s="142" t="s">
        <v>279</v>
      </c>
      <c r="I29" s="286"/>
    </row>
    <row r="30" spans="1:10" s="36" customFormat="1" ht="11.25" customHeight="1">
      <c r="A30" s="149" t="s">
        <v>4</v>
      </c>
      <c r="B30" s="160">
        <v>1198.8</v>
      </c>
      <c r="C30" s="160">
        <v>1419</v>
      </c>
      <c r="D30" s="160">
        <v>917.6</v>
      </c>
      <c r="E30" s="236">
        <v>1230.9</v>
      </c>
      <c r="F30" s="236">
        <v>955.9</v>
      </c>
      <c r="G30" s="236">
        <v>183</v>
      </c>
      <c r="H30" s="236">
        <v>92</v>
      </c>
      <c r="I30" s="153" t="s">
        <v>5</v>
      </c>
      <c r="J30" s="104"/>
    </row>
    <row r="31" spans="1:10" s="33" customFormat="1" ht="9" customHeight="1">
      <c r="A31" s="37" t="s">
        <v>111</v>
      </c>
      <c r="B31" s="14"/>
      <c r="C31" s="95"/>
      <c r="D31" s="95"/>
      <c r="E31" s="95"/>
      <c r="F31" s="95"/>
      <c r="G31" s="95"/>
      <c r="H31" s="95"/>
      <c r="I31" s="232"/>
      <c r="J31" s="104"/>
    </row>
    <row r="32" spans="1:10" s="33" customFormat="1" ht="9" customHeight="1">
      <c r="A32" s="37" t="s">
        <v>178</v>
      </c>
      <c r="B32" s="14"/>
      <c r="C32" s="95"/>
      <c r="D32" s="95"/>
      <c r="E32" s="95"/>
      <c r="F32" s="95"/>
      <c r="G32" s="95"/>
      <c r="H32" s="95"/>
      <c r="I32" s="155" t="s">
        <v>116</v>
      </c>
      <c r="J32" s="104"/>
    </row>
    <row r="33" spans="1:10" s="33" customFormat="1" ht="9" customHeight="1">
      <c r="A33" s="37" t="s">
        <v>160</v>
      </c>
      <c r="B33" s="48" t="s">
        <v>77</v>
      </c>
      <c r="C33" s="96">
        <v>873.7</v>
      </c>
      <c r="D33" s="96">
        <v>433.7</v>
      </c>
      <c r="E33" s="237">
        <v>626.6</v>
      </c>
      <c r="F33" s="237">
        <v>572.9</v>
      </c>
      <c r="G33" s="96" t="s">
        <v>77</v>
      </c>
      <c r="H33" s="96" t="s">
        <v>77</v>
      </c>
      <c r="I33" s="155" t="s">
        <v>117</v>
      </c>
      <c r="J33" s="104"/>
    </row>
    <row r="34" spans="1:10" s="33" customFormat="1" ht="9" customHeight="1">
      <c r="A34" s="37" t="s">
        <v>179</v>
      </c>
      <c r="B34" s="14"/>
      <c r="C34" s="95"/>
      <c r="D34" s="95"/>
      <c r="E34" s="95"/>
      <c r="F34" s="95"/>
      <c r="G34" s="95"/>
      <c r="H34" s="95"/>
      <c r="I34" s="155" t="s">
        <v>118</v>
      </c>
      <c r="J34" s="104"/>
    </row>
    <row r="35" spans="1:10" s="33" customFormat="1" ht="9" customHeight="1">
      <c r="A35" s="37" t="s">
        <v>112</v>
      </c>
      <c r="B35" s="14"/>
      <c r="C35" s="95"/>
      <c r="D35" s="95"/>
      <c r="E35" s="95"/>
      <c r="F35" s="95"/>
      <c r="G35" s="95"/>
      <c r="H35" s="95"/>
      <c r="I35" s="155" t="s">
        <v>119</v>
      </c>
      <c r="J35" s="104"/>
    </row>
    <row r="36" spans="1:10" s="33" customFormat="1" ht="9" customHeight="1">
      <c r="A36" s="37" t="s">
        <v>110</v>
      </c>
      <c r="B36" s="248" t="s">
        <v>266</v>
      </c>
      <c r="C36" s="274" t="s">
        <v>266</v>
      </c>
      <c r="D36" s="248" t="s">
        <v>266</v>
      </c>
      <c r="E36" s="248" t="s">
        <v>266</v>
      </c>
      <c r="F36" s="248" t="s">
        <v>266</v>
      </c>
      <c r="G36" s="248" t="s">
        <v>266</v>
      </c>
      <c r="H36" s="248" t="s">
        <v>266</v>
      </c>
      <c r="I36" s="155" t="s">
        <v>120</v>
      </c>
      <c r="J36" s="104"/>
    </row>
    <row r="37" spans="1:10" s="33" customFormat="1" ht="9" customHeight="1">
      <c r="A37" s="37" t="s">
        <v>97</v>
      </c>
      <c r="B37" s="248" t="s">
        <v>266</v>
      </c>
      <c r="C37" s="248" t="s">
        <v>266</v>
      </c>
      <c r="D37" s="248" t="s">
        <v>266</v>
      </c>
      <c r="E37" s="248" t="s">
        <v>266</v>
      </c>
      <c r="F37" s="248" t="s">
        <v>266</v>
      </c>
      <c r="G37" s="248" t="s">
        <v>266</v>
      </c>
      <c r="H37" s="248" t="s">
        <v>266</v>
      </c>
      <c r="I37" s="155" t="s">
        <v>104</v>
      </c>
      <c r="J37" s="104"/>
    </row>
    <row r="38" spans="2:10" s="33" customFormat="1" ht="9" customHeight="1">
      <c r="B38" s="48"/>
      <c r="C38" s="95"/>
      <c r="D38" s="95"/>
      <c r="E38" s="95"/>
      <c r="F38" s="96"/>
      <c r="G38" s="96"/>
      <c r="H38" s="96"/>
      <c r="I38" s="155" t="s">
        <v>121</v>
      </c>
      <c r="J38" s="104"/>
    </row>
    <row r="39" spans="1:10" s="33" customFormat="1" ht="9" customHeight="1">
      <c r="A39" s="37" t="s">
        <v>249</v>
      </c>
      <c r="B39" s="96" t="s">
        <v>77</v>
      </c>
      <c r="C39" s="96">
        <v>858.1</v>
      </c>
      <c r="D39" s="96">
        <v>419.3</v>
      </c>
      <c r="E39" s="237">
        <v>613.8</v>
      </c>
      <c r="F39" s="237">
        <v>569</v>
      </c>
      <c r="G39" s="96" t="s">
        <v>77</v>
      </c>
      <c r="H39" s="96" t="s">
        <v>77</v>
      </c>
      <c r="I39" s="155" t="s">
        <v>280</v>
      </c>
      <c r="J39" s="104"/>
    </row>
    <row r="40" spans="1:10" s="33" customFormat="1" ht="9" customHeight="1">
      <c r="A40" s="37" t="s">
        <v>98</v>
      </c>
      <c r="B40" s="96">
        <v>37.7</v>
      </c>
      <c r="C40" s="96" t="s">
        <v>77</v>
      </c>
      <c r="D40" s="96">
        <v>14.4</v>
      </c>
      <c r="E40" s="96">
        <v>12.8</v>
      </c>
      <c r="F40" s="237">
        <v>3.9</v>
      </c>
      <c r="G40" s="96">
        <v>6.5</v>
      </c>
      <c r="H40" s="96">
        <v>2.4</v>
      </c>
      <c r="I40" s="155" t="s">
        <v>105</v>
      </c>
      <c r="J40" s="104"/>
    </row>
    <row r="41" spans="1:10" s="33" customFormat="1" ht="9" customHeight="1">
      <c r="A41" s="7" t="s">
        <v>113</v>
      </c>
      <c r="B41" s="96"/>
      <c r="C41" s="96"/>
      <c r="D41" s="96"/>
      <c r="E41" s="96"/>
      <c r="F41" s="96"/>
      <c r="G41" s="96"/>
      <c r="H41" s="96"/>
      <c r="I41" s="157" t="s">
        <v>122</v>
      </c>
      <c r="J41" s="104"/>
    </row>
    <row r="42" spans="1:10" s="33" customFormat="1" ht="9" customHeight="1">
      <c r="A42" s="7" t="s">
        <v>180</v>
      </c>
      <c r="B42" s="248" t="s">
        <v>266</v>
      </c>
      <c r="C42" s="248" t="s">
        <v>266</v>
      </c>
      <c r="D42" s="248" t="s">
        <v>266</v>
      </c>
      <c r="E42" s="96" t="s">
        <v>77</v>
      </c>
      <c r="F42" s="248" t="s">
        <v>266</v>
      </c>
      <c r="G42" s="96" t="s">
        <v>77</v>
      </c>
      <c r="H42" s="248" t="s">
        <v>266</v>
      </c>
      <c r="I42" s="157" t="s">
        <v>123</v>
      </c>
      <c r="J42" s="104"/>
    </row>
    <row r="43" spans="1:10" s="33" customFormat="1" ht="9" customHeight="1">
      <c r="A43" s="7" t="s">
        <v>100</v>
      </c>
      <c r="B43" s="96" t="s">
        <v>77</v>
      </c>
      <c r="C43" s="96">
        <v>448.6</v>
      </c>
      <c r="D43" s="96">
        <v>347.9</v>
      </c>
      <c r="E43" s="237">
        <v>393</v>
      </c>
      <c r="F43" s="237">
        <v>237.9</v>
      </c>
      <c r="G43" s="237">
        <v>113.9</v>
      </c>
      <c r="H43" s="237">
        <v>41.2</v>
      </c>
      <c r="I43" s="157" t="s">
        <v>107</v>
      </c>
      <c r="J43" s="104"/>
    </row>
    <row r="44" spans="1:10" s="33" customFormat="1" ht="9" customHeight="1">
      <c r="A44" s="37" t="s">
        <v>115</v>
      </c>
      <c r="B44" s="96"/>
      <c r="C44" s="96"/>
      <c r="D44" s="96"/>
      <c r="E44" s="96"/>
      <c r="F44" s="96"/>
      <c r="G44" s="96"/>
      <c r="H44" s="96"/>
      <c r="I44" s="155" t="s">
        <v>108</v>
      </c>
      <c r="J44" s="104"/>
    </row>
    <row r="45" spans="1:10" s="33" customFormat="1" ht="9" customHeight="1">
      <c r="A45" s="37" t="s">
        <v>181</v>
      </c>
      <c r="B45" s="96">
        <v>243.7</v>
      </c>
      <c r="C45" s="96">
        <v>446.6</v>
      </c>
      <c r="D45" s="96">
        <v>335</v>
      </c>
      <c r="E45" s="237">
        <v>380.5</v>
      </c>
      <c r="F45" s="237">
        <v>227.6</v>
      </c>
      <c r="G45" s="96" t="s">
        <v>77</v>
      </c>
      <c r="H45" s="96" t="s">
        <v>77</v>
      </c>
      <c r="I45" s="155"/>
      <c r="J45" s="104"/>
    </row>
    <row r="46" spans="1:10" s="33" customFormat="1" ht="9" customHeight="1">
      <c r="A46" s="7" t="s">
        <v>102</v>
      </c>
      <c r="B46" s="248" t="s">
        <v>266</v>
      </c>
      <c r="C46" s="96">
        <v>11.9</v>
      </c>
      <c r="D46" s="96">
        <v>18</v>
      </c>
      <c r="E46" s="96" t="s">
        <v>77</v>
      </c>
      <c r="F46" s="237">
        <v>23.5</v>
      </c>
      <c r="G46" s="96" t="s">
        <v>77</v>
      </c>
      <c r="H46" s="248" t="s">
        <v>266</v>
      </c>
      <c r="I46" s="157" t="s">
        <v>109</v>
      </c>
      <c r="J46" s="104"/>
    </row>
    <row r="47" spans="1:10" s="33" customFormat="1" ht="9.75" customHeight="1">
      <c r="A47" s="7" t="s">
        <v>192</v>
      </c>
      <c r="B47" s="96" t="s">
        <v>77</v>
      </c>
      <c r="C47" s="96">
        <v>958.5</v>
      </c>
      <c r="D47" s="96">
        <v>551.7</v>
      </c>
      <c r="E47" s="237">
        <v>808.9</v>
      </c>
      <c r="F47" s="237">
        <v>694.5</v>
      </c>
      <c r="G47" s="237">
        <v>63.6</v>
      </c>
      <c r="H47" s="237">
        <v>50.8</v>
      </c>
      <c r="I47" s="157" t="s">
        <v>193</v>
      </c>
      <c r="J47" s="104"/>
    </row>
    <row r="48" ht="6.75" customHeight="1"/>
    <row r="49" spans="1:9" ht="19.5" customHeight="1">
      <c r="A49" s="280" t="s">
        <v>334</v>
      </c>
      <c r="B49" s="280"/>
      <c r="C49" s="280"/>
      <c r="D49" s="280"/>
      <c r="E49" s="280"/>
      <c r="F49" s="280"/>
      <c r="G49" s="280"/>
      <c r="H49" s="280"/>
      <c r="I49" s="280"/>
    </row>
    <row r="50" spans="1:9" ht="22.5" customHeight="1">
      <c r="A50" s="281" t="s">
        <v>333</v>
      </c>
      <c r="B50" s="281"/>
      <c r="C50" s="281"/>
      <c r="D50" s="281"/>
      <c r="E50" s="281"/>
      <c r="F50" s="281"/>
      <c r="G50" s="281"/>
      <c r="H50" s="281"/>
      <c r="I50" s="281"/>
    </row>
    <row r="51" ht="9.75">
      <c r="A51" s="244"/>
    </row>
  </sheetData>
  <sheetProtection/>
  <mergeCells count="8">
    <mergeCell ref="H10:I10"/>
    <mergeCell ref="A10:C10"/>
    <mergeCell ref="A49:I49"/>
    <mergeCell ref="A50:I50"/>
    <mergeCell ref="A28:A29"/>
    <mergeCell ref="E28:H28"/>
    <mergeCell ref="I28:I29"/>
    <mergeCell ref="B29:E29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view="pageLayout" workbookViewId="0" topLeftCell="A1">
      <selection activeCell="C51" sqref="C51"/>
    </sheetView>
  </sheetViews>
  <sheetFormatPr defaultColWidth="8.8984375" defaultRowHeight="14.25"/>
  <cols>
    <col min="1" max="1" width="3" style="7" customWidth="1"/>
    <col min="2" max="2" width="36.19921875" style="7" customWidth="1"/>
    <col min="3" max="4" width="11.69921875" style="7" customWidth="1"/>
    <col min="5" max="6" width="11.8984375" style="7" customWidth="1"/>
    <col min="7" max="7" width="35.59765625" style="7" customWidth="1"/>
    <col min="8" max="8" width="3" style="7" customWidth="1"/>
    <col min="9" max="16384" width="8.8984375" style="7" customWidth="1"/>
  </cols>
  <sheetData>
    <row r="1" spans="1:8" ht="11.25" customHeight="1">
      <c r="A1" s="10"/>
      <c r="B1" s="10"/>
      <c r="C1" s="10"/>
      <c r="D1" s="10"/>
      <c r="E1" s="10"/>
      <c r="F1" s="10"/>
      <c r="G1" s="10"/>
      <c r="H1" s="10"/>
    </row>
    <row r="2" ht="12" customHeight="1"/>
    <row r="3" spans="1:4" ht="10.5" customHeight="1">
      <c r="A3" s="369" t="s">
        <v>355</v>
      </c>
      <c r="B3" s="369"/>
      <c r="C3" s="369"/>
      <c r="D3" s="369"/>
    </row>
    <row r="4" spans="1:7" ht="12" customHeight="1">
      <c r="A4" s="370" t="s">
        <v>271</v>
      </c>
      <c r="B4" s="370"/>
      <c r="C4" s="370"/>
      <c r="D4" s="370"/>
      <c r="E4" s="10"/>
      <c r="F4" s="10"/>
      <c r="G4" s="10"/>
    </row>
    <row r="5" spans="1:8" s="60" customFormat="1" ht="13.5" customHeight="1">
      <c r="A5" s="140" t="s">
        <v>64</v>
      </c>
      <c r="B5" s="140" t="s">
        <v>2</v>
      </c>
      <c r="C5" s="148">
        <v>2010</v>
      </c>
      <c r="D5" s="148">
        <v>2015</v>
      </c>
      <c r="E5" s="148">
        <v>2017</v>
      </c>
      <c r="F5" s="148">
        <v>2018</v>
      </c>
      <c r="G5" s="251" t="s">
        <v>3</v>
      </c>
      <c r="H5" s="250" t="s">
        <v>65</v>
      </c>
    </row>
    <row r="6" spans="1:8" ht="12" customHeight="1">
      <c r="A6" s="162"/>
      <c r="B6" s="162" t="s">
        <v>14</v>
      </c>
      <c r="C6" s="163"/>
      <c r="D6" s="163"/>
      <c r="E6" s="163"/>
      <c r="F6" s="163"/>
      <c r="G6" s="229" t="s">
        <v>15</v>
      </c>
      <c r="H6" s="180"/>
    </row>
    <row r="7" spans="1:8" ht="12" customHeight="1">
      <c r="A7" s="67">
        <v>1</v>
      </c>
      <c r="B7" s="15" t="s">
        <v>16</v>
      </c>
      <c r="C7" s="56">
        <v>49</v>
      </c>
      <c r="D7" s="6">
        <v>74</v>
      </c>
      <c r="E7" s="6">
        <v>90</v>
      </c>
      <c r="F7" s="6">
        <v>63</v>
      </c>
      <c r="G7" s="210" t="s">
        <v>17</v>
      </c>
      <c r="H7" s="69">
        <v>1</v>
      </c>
    </row>
    <row r="8" spans="1:8" ht="12" customHeight="1">
      <c r="A8" s="67">
        <v>2</v>
      </c>
      <c r="B8" s="15" t="s">
        <v>18</v>
      </c>
      <c r="C8" s="56">
        <v>25</v>
      </c>
      <c r="D8" s="6">
        <v>32</v>
      </c>
      <c r="E8" s="6">
        <v>42</v>
      </c>
      <c r="F8" s="6">
        <v>42</v>
      </c>
      <c r="G8" s="210" t="s">
        <v>19</v>
      </c>
      <c r="H8" s="69">
        <v>2</v>
      </c>
    </row>
    <row r="9" spans="1:8" ht="12" customHeight="1">
      <c r="A9" s="67"/>
      <c r="B9" s="7" t="s">
        <v>20</v>
      </c>
      <c r="C9" s="6"/>
      <c r="D9" s="6"/>
      <c r="E9" s="6"/>
      <c r="F9" s="6"/>
      <c r="G9" s="211" t="s">
        <v>21</v>
      </c>
      <c r="H9" s="69"/>
    </row>
    <row r="10" spans="1:8" ht="12" customHeight="1">
      <c r="A10" s="67">
        <v>3</v>
      </c>
      <c r="B10" s="15" t="s">
        <v>16</v>
      </c>
      <c r="C10" s="56">
        <v>30</v>
      </c>
      <c r="D10" s="6">
        <v>24</v>
      </c>
      <c r="E10" s="6">
        <v>21</v>
      </c>
      <c r="F10" s="6">
        <v>23</v>
      </c>
      <c r="G10" s="210" t="s">
        <v>40</v>
      </c>
      <c r="H10" s="69">
        <v>3</v>
      </c>
    </row>
    <row r="11" spans="1:8" ht="12" customHeight="1">
      <c r="A11" s="67">
        <v>4</v>
      </c>
      <c r="B11" s="15" t="s">
        <v>22</v>
      </c>
      <c r="C11" s="56">
        <v>15</v>
      </c>
      <c r="D11" s="6">
        <v>23</v>
      </c>
      <c r="E11" s="6">
        <v>22</v>
      </c>
      <c r="F11" s="6">
        <v>21</v>
      </c>
      <c r="G11" s="210" t="s">
        <v>23</v>
      </c>
      <c r="H11" s="69">
        <v>4</v>
      </c>
    </row>
    <row r="12" ht="6.75" customHeight="1">
      <c r="B12" s="15"/>
    </row>
    <row r="13" spans="1:4" ht="11.25" customHeight="1">
      <c r="A13" s="309" t="s">
        <v>305</v>
      </c>
      <c r="B13" s="309"/>
      <c r="C13" s="309"/>
      <c r="D13" s="309"/>
    </row>
    <row r="14" spans="1:4" ht="11.25" customHeight="1">
      <c r="A14" s="15" t="s">
        <v>92</v>
      </c>
      <c r="B14" s="253"/>
      <c r="C14" s="253"/>
      <c r="D14" s="253"/>
    </row>
    <row r="15" ht="11.25" customHeight="1">
      <c r="A15" s="212" t="s">
        <v>41</v>
      </c>
    </row>
    <row r="16" ht="10.5" customHeight="1">
      <c r="A16" s="166" t="s">
        <v>93</v>
      </c>
    </row>
    <row r="17" ht="10.5" customHeight="1"/>
    <row r="18" ht="17.25" customHeight="1"/>
    <row r="19" spans="1:2" ht="18" customHeight="1">
      <c r="A19" s="373" t="s">
        <v>24</v>
      </c>
      <c r="B19" s="373"/>
    </row>
    <row r="20" spans="1:2" ht="15.75" customHeight="1">
      <c r="A20" s="374" t="s">
        <v>25</v>
      </c>
      <c r="B20" s="374"/>
    </row>
    <row r="21" ht="12" customHeight="1"/>
    <row r="22" spans="1:5" ht="9.75" customHeight="1">
      <c r="A22" s="94" t="s">
        <v>356</v>
      </c>
      <c r="B22" s="77"/>
      <c r="E22" s="8" t="s">
        <v>87</v>
      </c>
    </row>
    <row r="23" ht="9.75" customHeight="1">
      <c r="A23" s="99" t="s">
        <v>26</v>
      </c>
    </row>
    <row r="24" spans="1:2" ht="9.75" customHeight="1">
      <c r="A24" s="195" t="s">
        <v>270</v>
      </c>
      <c r="B24" s="213"/>
    </row>
    <row r="25" spans="1:5" ht="12" customHeight="1">
      <c r="A25" s="215" t="s">
        <v>27</v>
      </c>
      <c r="B25" s="214"/>
      <c r="C25" s="10"/>
      <c r="D25" s="10"/>
      <c r="E25" s="10"/>
    </row>
    <row r="26" spans="1:8" ht="16.5" customHeight="1">
      <c r="A26" s="311" t="s">
        <v>64</v>
      </c>
      <c r="B26" s="311" t="s">
        <v>2</v>
      </c>
      <c r="C26" s="4">
        <v>2010</v>
      </c>
      <c r="D26" s="3">
        <v>2015</v>
      </c>
      <c r="E26" s="3">
        <v>2017</v>
      </c>
      <c r="F26" s="4">
        <v>2018</v>
      </c>
      <c r="G26" s="277" t="s">
        <v>3</v>
      </c>
      <c r="H26" s="276" t="s">
        <v>65</v>
      </c>
    </row>
    <row r="27" spans="1:14" ht="12" customHeight="1">
      <c r="A27" s="313"/>
      <c r="B27" s="313"/>
      <c r="C27" s="371" t="s">
        <v>76</v>
      </c>
      <c r="D27" s="372"/>
      <c r="E27" s="376" t="s">
        <v>75</v>
      </c>
      <c r="F27" s="377"/>
      <c r="G27" s="315"/>
      <c r="H27" s="314"/>
      <c r="I27" s="86"/>
      <c r="J27" s="86"/>
      <c r="K27" s="86"/>
      <c r="L27" s="86"/>
      <c r="M27" s="86"/>
      <c r="N27" s="86"/>
    </row>
    <row r="28" spans="1:14" ht="14.25" customHeight="1">
      <c r="A28" s="225">
        <v>1</v>
      </c>
      <c r="B28" s="226" t="s">
        <v>309</v>
      </c>
      <c r="C28" s="188">
        <v>92.9</v>
      </c>
      <c r="D28" s="188">
        <v>92</v>
      </c>
      <c r="E28" s="188">
        <v>93.7</v>
      </c>
      <c r="F28" s="188">
        <v>97</v>
      </c>
      <c r="G28" s="227" t="s">
        <v>310</v>
      </c>
      <c r="H28" s="228">
        <v>1</v>
      </c>
      <c r="I28" s="86"/>
      <c r="J28" s="86"/>
      <c r="K28" s="86"/>
      <c r="L28" s="86"/>
      <c r="M28" s="86"/>
      <c r="N28" s="86"/>
    </row>
    <row r="29" spans="1:14" ht="12" customHeight="1">
      <c r="A29" s="67">
        <v>2</v>
      </c>
      <c r="B29" s="45" t="s">
        <v>32</v>
      </c>
      <c r="C29" s="5">
        <v>92.9</v>
      </c>
      <c r="D29" s="5">
        <v>90.5</v>
      </c>
      <c r="E29" s="5">
        <v>92.2</v>
      </c>
      <c r="F29" s="5">
        <v>95.8</v>
      </c>
      <c r="G29" s="218" t="s">
        <v>28</v>
      </c>
      <c r="H29" s="68">
        <v>2</v>
      </c>
      <c r="I29" s="86"/>
      <c r="J29" s="86"/>
      <c r="K29" s="86"/>
      <c r="L29" s="86"/>
      <c r="M29" s="86"/>
      <c r="N29" s="86"/>
    </row>
    <row r="30" spans="1:14" ht="12" customHeight="1">
      <c r="A30" s="67">
        <v>3</v>
      </c>
      <c r="B30" s="45" t="s">
        <v>311</v>
      </c>
      <c r="C30" s="5">
        <v>56.8</v>
      </c>
      <c r="D30" s="5">
        <v>87.4</v>
      </c>
      <c r="E30" s="5">
        <v>92.2</v>
      </c>
      <c r="F30" s="5">
        <v>95.8</v>
      </c>
      <c r="G30" s="218" t="s">
        <v>235</v>
      </c>
      <c r="H30" s="68">
        <v>3</v>
      </c>
      <c r="I30" s="86"/>
      <c r="J30" s="86"/>
      <c r="K30" s="86"/>
      <c r="L30" s="86"/>
      <c r="M30" s="86"/>
      <c r="N30" s="86"/>
    </row>
    <row r="31" spans="1:14" ht="12" customHeight="1">
      <c r="A31" s="67">
        <v>4</v>
      </c>
      <c r="B31" s="46" t="s">
        <v>38</v>
      </c>
      <c r="C31" s="5">
        <v>17.4</v>
      </c>
      <c r="D31" s="5">
        <v>53</v>
      </c>
      <c r="E31" s="5">
        <v>66.6</v>
      </c>
      <c r="F31" s="5">
        <v>59.8</v>
      </c>
      <c r="G31" s="219" t="s">
        <v>39</v>
      </c>
      <c r="H31" s="69">
        <v>4</v>
      </c>
      <c r="I31" s="86"/>
      <c r="J31" s="86"/>
      <c r="K31" s="86"/>
      <c r="L31" s="86"/>
      <c r="M31" s="86"/>
      <c r="N31" s="86"/>
    </row>
    <row r="32" spans="1:14" ht="12" customHeight="1">
      <c r="A32" s="67">
        <v>5</v>
      </c>
      <c r="B32" s="47" t="s">
        <v>33</v>
      </c>
      <c r="C32" s="5">
        <v>54.8</v>
      </c>
      <c r="D32" s="5">
        <v>60.7</v>
      </c>
      <c r="E32" s="5">
        <v>61.5</v>
      </c>
      <c r="F32" s="5">
        <v>60.5</v>
      </c>
      <c r="G32" s="218" t="s">
        <v>29</v>
      </c>
      <c r="H32" s="68">
        <v>5</v>
      </c>
      <c r="I32" s="86"/>
      <c r="J32" s="86"/>
      <c r="K32" s="86"/>
      <c r="L32" s="86"/>
      <c r="M32" s="86"/>
      <c r="N32" s="86"/>
    </row>
    <row r="33" spans="3:14" ht="7.5" customHeight="1">
      <c r="C33" s="11"/>
      <c r="D33" s="11"/>
      <c r="E33" s="11"/>
      <c r="F33" s="11"/>
      <c r="I33" s="86"/>
      <c r="J33" s="86"/>
      <c r="K33" s="86"/>
      <c r="L33" s="86"/>
      <c r="M33" s="86"/>
      <c r="N33" s="86"/>
    </row>
    <row r="34" spans="1:14" ht="9" customHeight="1">
      <c r="A34" s="378" t="s">
        <v>306</v>
      </c>
      <c r="B34" s="378"/>
      <c r="C34" s="378"/>
      <c r="D34" s="378"/>
      <c r="E34" s="378" t="s">
        <v>236</v>
      </c>
      <c r="F34" s="378"/>
      <c r="G34" s="378"/>
      <c r="H34" s="378"/>
      <c r="I34" s="86"/>
      <c r="J34" s="86"/>
      <c r="K34" s="86"/>
      <c r="L34" s="86"/>
      <c r="M34" s="86"/>
      <c r="N34" s="86"/>
    </row>
    <row r="35" spans="1:14" ht="9" customHeight="1">
      <c r="A35" s="375" t="s">
        <v>152</v>
      </c>
      <c r="B35" s="375"/>
      <c r="C35" s="375"/>
      <c r="D35" s="375"/>
      <c r="E35" s="375" t="s">
        <v>307</v>
      </c>
      <c r="F35" s="375"/>
      <c r="G35" s="375"/>
      <c r="H35" s="375"/>
      <c r="I35" s="65"/>
      <c r="J35" s="65"/>
      <c r="K35" s="65"/>
      <c r="L35" s="65"/>
      <c r="M35" s="65"/>
      <c r="N35" s="65"/>
    </row>
    <row r="36" spans="1:8" ht="9" customHeight="1">
      <c r="A36" s="379" t="s">
        <v>312</v>
      </c>
      <c r="B36" s="379"/>
      <c r="C36" s="379"/>
      <c r="D36" s="379"/>
      <c r="E36" s="380" t="s">
        <v>153</v>
      </c>
      <c r="F36" s="380"/>
      <c r="G36" s="380"/>
      <c r="H36" s="380"/>
    </row>
    <row r="37" spans="1:8" ht="9" customHeight="1">
      <c r="A37" s="380" t="s">
        <v>322</v>
      </c>
      <c r="B37" s="380"/>
      <c r="C37" s="380"/>
      <c r="D37" s="380"/>
      <c r="E37" s="383" t="s">
        <v>313</v>
      </c>
      <c r="F37" s="383"/>
      <c r="G37" s="383"/>
      <c r="H37" s="383"/>
    </row>
    <row r="38" spans="1:8" ht="9" customHeight="1">
      <c r="A38" s="386"/>
      <c r="B38" s="386"/>
      <c r="C38" s="386"/>
      <c r="D38" s="386"/>
      <c r="E38" s="381"/>
      <c r="F38" s="381"/>
      <c r="G38" s="381"/>
      <c r="H38" s="381"/>
    </row>
    <row r="39" spans="1:8" ht="4.5" customHeight="1">
      <c r="A39" s="382"/>
      <c r="B39" s="382"/>
      <c r="C39" s="382"/>
      <c r="D39" s="382"/>
      <c r="E39" s="382"/>
      <c r="F39" s="382"/>
      <c r="G39" s="382"/>
      <c r="H39" s="382"/>
    </row>
    <row r="40" spans="2:8" ht="5.25" customHeight="1">
      <c r="B40" s="2"/>
      <c r="C40" s="2"/>
      <c r="D40" s="2"/>
      <c r="E40" s="2"/>
      <c r="F40" s="2"/>
      <c r="G40" s="2"/>
      <c r="H40" s="2"/>
    </row>
    <row r="41" spans="2:8" ht="20.25" customHeight="1">
      <c r="B41" s="2"/>
      <c r="C41" s="2"/>
      <c r="D41" s="2"/>
      <c r="E41" s="2"/>
      <c r="F41" s="2"/>
      <c r="G41" s="2"/>
      <c r="H41" s="2"/>
    </row>
    <row r="42" spans="1:8" ht="9.75" customHeight="1">
      <c r="A42" s="79" t="s">
        <v>357</v>
      </c>
      <c r="C42" s="2"/>
      <c r="D42" s="2"/>
      <c r="E42" s="2"/>
      <c r="F42" s="2"/>
      <c r="G42" s="2"/>
      <c r="H42" s="2"/>
    </row>
    <row r="43" spans="1:8" ht="12" customHeight="1">
      <c r="A43" s="217" t="s">
        <v>234</v>
      </c>
      <c r="B43" s="216"/>
      <c r="C43" s="2"/>
      <c r="D43" s="2"/>
      <c r="E43" s="2"/>
      <c r="F43" s="2"/>
      <c r="G43" s="2"/>
      <c r="H43" s="2"/>
    </row>
    <row r="44" spans="1:8" ht="9.75">
      <c r="A44" s="311" t="s">
        <v>64</v>
      </c>
      <c r="B44" s="311" t="s">
        <v>2</v>
      </c>
      <c r="C44" s="4">
        <v>2010</v>
      </c>
      <c r="D44" s="3">
        <v>2015</v>
      </c>
      <c r="E44" s="3">
        <v>2017</v>
      </c>
      <c r="F44" s="4">
        <v>2018</v>
      </c>
      <c r="G44" s="277" t="s">
        <v>3</v>
      </c>
      <c r="H44" s="276" t="s">
        <v>65</v>
      </c>
    </row>
    <row r="45" spans="1:8" ht="10.5" customHeight="1">
      <c r="A45" s="313"/>
      <c r="B45" s="313"/>
      <c r="C45" s="371" t="s">
        <v>76</v>
      </c>
      <c r="D45" s="372"/>
      <c r="E45" s="376" t="s">
        <v>75</v>
      </c>
      <c r="F45" s="377"/>
      <c r="G45" s="315"/>
      <c r="H45" s="314"/>
    </row>
    <row r="46" spans="1:8" ht="11.25" customHeight="1">
      <c r="A46" s="161"/>
      <c r="B46" s="222" t="s">
        <v>70</v>
      </c>
      <c r="C46" s="223"/>
      <c r="D46" s="163"/>
      <c r="E46" s="223"/>
      <c r="F46" s="163"/>
      <c r="G46" s="224" t="s">
        <v>72</v>
      </c>
      <c r="H46" s="270"/>
    </row>
    <row r="47" spans="1:8" ht="11.25" customHeight="1">
      <c r="A47" s="66">
        <v>1</v>
      </c>
      <c r="B47" s="106" t="s">
        <v>71</v>
      </c>
      <c r="C47" s="22">
        <v>84.5</v>
      </c>
      <c r="D47" s="5">
        <v>94.40033430839951</v>
      </c>
      <c r="E47" s="5">
        <v>94.3</v>
      </c>
      <c r="F47" s="5">
        <v>91.6</v>
      </c>
      <c r="G47" s="220" t="s">
        <v>67</v>
      </c>
      <c r="H47" s="70">
        <v>1</v>
      </c>
    </row>
    <row r="48" spans="1:8" ht="11.25" customHeight="1">
      <c r="A48" s="66"/>
      <c r="B48" s="107" t="s">
        <v>73</v>
      </c>
      <c r="C48" s="5"/>
      <c r="D48" s="5"/>
      <c r="E48" s="5"/>
      <c r="F48" s="5"/>
      <c r="G48" s="221" t="s">
        <v>74</v>
      </c>
      <c r="H48" s="70"/>
    </row>
    <row r="49" spans="1:8" ht="11.25" customHeight="1">
      <c r="A49" s="66">
        <v>2</v>
      </c>
      <c r="B49" s="108" t="s">
        <v>69</v>
      </c>
      <c r="C49" s="22">
        <v>9.4</v>
      </c>
      <c r="D49" s="5">
        <v>5.683242791475136</v>
      </c>
      <c r="E49" s="5">
        <v>14.6</v>
      </c>
      <c r="F49" s="5">
        <v>10</v>
      </c>
      <c r="G49" s="220" t="s">
        <v>68</v>
      </c>
      <c r="H49" s="70">
        <v>2</v>
      </c>
    </row>
    <row r="50" spans="1:8" ht="11.25" customHeight="1">
      <c r="A50" s="66"/>
      <c r="B50" s="107" t="s">
        <v>265</v>
      </c>
      <c r="C50" s="5"/>
      <c r="D50" s="5"/>
      <c r="E50" s="5"/>
      <c r="F50" s="5"/>
      <c r="G50" s="211"/>
      <c r="H50" s="69"/>
    </row>
    <row r="51" spans="1:8" ht="11.25" customHeight="1">
      <c r="A51" s="66">
        <v>3</v>
      </c>
      <c r="B51" s="108" t="s">
        <v>263</v>
      </c>
      <c r="C51" s="20" t="s">
        <v>245</v>
      </c>
      <c r="D51" s="5">
        <v>16.2</v>
      </c>
      <c r="E51" s="5">
        <v>20.2</v>
      </c>
      <c r="F51" s="5">
        <v>26.6</v>
      </c>
      <c r="G51" s="221" t="s">
        <v>264</v>
      </c>
      <c r="H51" s="70">
        <v>3</v>
      </c>
    </row>
    <row r="52" ht="6.75" customHeight="1"/>
    <row r="53" spans="1:3" ht="11.25" customHeight="1">
      <c r="A53" s="384" t="s">
        <v>308</v>
      </c>
      <c r="B53" s="384"/>
      <c r="C53" s="385"/>
    </row>
    <row r="54" spans="1:2" ht="9" customHeight="1">
      <c r="A54" s="387" t="s">
        <v>314</v>
      </c>
      <c r="B54" s="387"/>
    </row>
  </sheetData>
  <sheetProtection/>
  <mergeCells count="31">
    <mergeCell ref="A53:C53"/>
    <mergeCell ref="A38:D38"/>
    <mergeCell ref="B44:B45"/>
    <mergeCell ref="G44:G45"/>
    <mergeCell ref="C45:D45"/>
    <mergeCell ref="A54:B54"/>
    <mergeCell ref="A36:D36"/>
    <mergeCell ref="A37:D37"/>
    <mergeCell ref="E36:H36"/>
    <mergeCell ref="A44:A45"/>
    <mergeCell ref="H44:H45"/>
    <mergeCell ref="E38:H38"/>
    <mergeCell ref="A39:D39"/>
    <mergeCell ref="E39:H39"/>
    <mergeCell ref="E45:F45"/>
    <mergeCell ref="E37:H37"/>
    <mergeCell ref="E35:H35"/>
    <mergeCell ref="A35:D35"/>
    <mergeCell ref="H26:H27"/>
    <mergeCell ref="G26:G27"/>
    <mergeCell ref="E27:F27"/>
    <mergeCell ref="A34:D34"/>
    <mergeCell ref="E34:H34"/>
    <mergeCell ref="A3:D3"/>
    <mergeCell ref="A4:D4"/>
    <mergeCell ref="A13:D13"/>
    <mergeCell ref="A26:A27"/>
    <mergeCell ref="B26:B27"/>
    <mergeCell ref="C27:D27"/>
    <mergeCell ref="A19:B19"/>
    <mergeCell ref="A20:B20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120" zoomScalePageLayoutView="120" workbookViewId="0" topLeftCell="A10">
      <selection activeCell="A6" sqref="A6:B9"/>
    </sheetView>
  </sheetViews>
  <sheetFormatPr defaultColWidth="8.796875" defaultRowHeight="14.25"/>
  <cols>
    <col min="1" max="1" width="21.09765625" style="7" customWidth="1"/>
    <col min="2" max="2" width="3.59765625" style="7" customWidth="1"/>
    <col min="3" max="6" width="6.3984375" style="7" customWidth="1"/>
    <col min="7" max="8" width="6.19921875" style="7" customWidth="1"/>
    <col min="9" max="16384" width="9" style="7" customWidth="1"/>
  </cols>
  <sheetData>
    <row r="1" spans="1:8" ht="11.25" customHeight="1">
      <c r="A1" s="10"/>
      <c r="B1" s="10"/>
      <c r="C1" s="10"/>
      <c r="D1" s="10"/>
      <c r="E1" s="10"/>
      <c r="F1" s="10"/>
      <c r="G1" s="10"/>
      <c r="H1" s="10"/>
    </row>
    <row r="2" ht="12" customHeight="1"/>
    <row r="3" spans="1:2" ht="10.5" customHeight="1">
      <c r="A3" s="64" t="s">
        <v>345</v>
      </c>
      <c r="B3" s="64"/>
    </row>
    <row r="4" spans="1:2" ht="9.75">
      <c r="A4" s="120" t="s">
        <v>326</v>
      </c>
      <c r="B4" s="64"/>
    </row>
    <row r="5" spans="1:2" ht="13.5" customHeight="1">
      <c r="A5" s="275" t="s">
        <v>191</v>
      </c>
      <c r="B5" s="264"/>
    </row>
    <row r="6" spans="1:8" ht="15.75" customHeight="1">
      <c r="A6" s="278" t="s">
        <v>185</v>
      </c>
      <c r="B6" s="279"/>
      <c r="C6" s="290" t="s">
        <v>186</v>
      </c>
      <c r="D6" s="283" t="s">
        <v>252</v>
      </c>
      <c r="E6" s="284"/>
      <c r="F6" s="284"/>
      <c r="G6" s="284"/>
      <c r="H6" s="284"/>
    </row>
    <row r="7" spans="1:8" ht="15" customHeight="1">
      <c r="A7" s="289"/>
      <c r="B7" s="282"/>
      <c r="C7" s="290"/>
      <c r="D7" s="291" t="s">
        <v>281</v>
      </c>
      <c r="E7" s="292"/>
      <c r="F7" s="292"/>
      <c r="G7" s="293"/>
      <c r="H7" s="289" t="s">
        <v>189</v>
      </c>
    </row>
    <row r="8" spans="1:8" ht="39" customHeight="1">
      <c r="A8" s="289"/>
      <c r="B8" s="282"/>
      <c r="C8" s="290"/>
      <c r="D8" s="290" t="s">
        <v>187</v>
      </c>
      <c r="E8" s="294" t="s">
        <v>190</v>
      </c>
      <c r="F8" s="295"/>
      <c r="G8" s="290" t="s">
        <v>253</v>
      </c>
      <c r="H8" s="289"/>
    </row>
    <row r="9" spans="1:9" ht="72" customHeight="1">
      <c r="A9" s="289"/>
      <c r="B9" s="282"/>
      <c r="C9" s="290"/>
      <c r="D9" s="290"/>
      <c r="E9" s="139" t="s">
        <v>194</v>
      </c>
      <c r="F9" s="139" t="s">
        <v>188</v>
      </c>
      <c r="G9" s="290"/>
      <c r="H9" s="289"/>
      <c r="I9" s="231"/>
    </row>
    <row r="10" spans="1:8" ht="11.25" customHeight="1">
      <c r="A10" s="161"/>
      <c r="B10" s="162"/>
      <c r="C10" s="163"/>
      <c r="D10" s="163"/>
      <c r="E10" s="163"/>
      <c r="F10" s="163"/>
      <c r="G10" s="163"/>
      <c r="H10" s="180"/>
    </row>
    <row r="11" spans="1:8" ht="10.5" customHeight="1">
      <c r="A11" s="8" t="s">
        <v>4</v>
      </c>
      <c r="B11" s="7">
        <v>2010</v>
      </c>
      <c r="C11" s="48">
        <v>1507</v>
      </c>
      <c r="D11" s="48">
        <v>100</v>
      </c>
      <c r="E11" s="48">
        <v>209</v>
      </c>
      <c r="F11" s="48" t="s">
        <v>77</v>
      </c>
      <c r="G11" s="48">
        <v>536</v>
      </c>
      <c r="H11" s="81" t="s">
        <v>77</v>
      </c>
    </row>
    <row r="12" spans="1:8" ht="10.5" customHeight="1">
      <c r="A12" s="164" t="s">
        <v>5</v>
      </c>
      <c r="B12" s="7">
        <v>2015</v>
      </c>
      <c r="C12" s="6">
        <v>1719</v>
      </c>
      <c r="D12" s="6">
        <v>113</v>
      </c>
      <c r="E12" s="6">
        <v>231</v>
      </c>
      <c r="F12" s="6">
        <v>501</v>
      </c>
      <c r="G12" s="6">
        <v>664</v>
      </c>
      <c r="H12" s="80">
        <v>210</v>
      </c>
    </row>
    <row r="13" spans="2:8" ht="10.5" customHeight="1">
      <c r="B13" s="7">
        <v>2017</v>
      </c>
      <c r="C13" s="6">
        <v>1821</v>
      </c>
      <c r="D13" s="6">
        <v>112</v>
      </c>
      <c r="E13" s="6">
        <v>265</v>
      </c>
      <c r="F13" s="6">
        <v>508</v>
      </c>
      <c r="G13" s="6">
        <v>702</v>
      </c>
      <c r="H13" s="80">
        <v>234</v>
      </c>
    </row>
    <row r="14" spans="2:8" ht="10.5" customHeight="1">
      <c r="B14" s="8">
        <v>2018</v>
      </c>
      <c r="C14" s="235">
        <v>2270</v>
      </c>
      <c r="D14" s="235">
        <v>145</v>
      </c>
      <c r="E14" s="235">
        <v>359</v>
      </c>
      <c r="F14" s="235">
        <v>607</v>
      </c>
      <c r="G14" s="235">
        <v>985</v>
      </c>
      <c r="H14" s="239">
        <v>174</v>
      </c>
    </row>
    <row r="15" spans="1:8" ht="10.5" customHeight="1">
      <c r="A15" s="15"/>
      <c r="B15" s="8"/>
      <c r="C15" s="32"/>
      <c r="D15" s="32"/>
      <c r="E15" s="32"/>
      <c r="F15" s="32"/>
      <c r="G15" s="32"/>
      <c r="H15" s="82"/>
    </row>
    <row r="16" spans="1:8" ht="10.5" customHeight="1">
      <c r="A16" s="15" t="s">
        <v>133</v>
      </c>
      <c r="B16" s="8"/>
      <c r="C16" s="32"/>
      <c r="D16" s="32"/>
      <c r="E16" s="32"/>
      <c r="F16" s="32"/>
      <c r="G16" s="32"/>
      <c r="H16" s="82"/>
    </row>
    <row r="17" spans="1:8" ht="10.5" customHeight="1">
      <c r="A17" s="15" t="s">
        <v>175</v>
      </c>
      <c r="B17" s="8"/>
      <c r="C17" s="230">
        <v>1172</v>
      </c>
      <c r="D17" s="48" t="s">
        <v>77</v>
      </c>
      <c r="E17" s="48" t="s">
        <v>77</v>
      </c>
      <c r="F17" s="230">
        <v>509</v>
      </c>
      <c r="G17" s="230">
        <v>240</v>
      </c>
      <c r="H17" s="81" t="s">
        <v>77</v>
      </c>
    </row>
    <row r="18" spans="1:8" ht="10.5" customHeight="1">
      <c r="A18" s="165" t="s">
        <v>124</v>
      </c>
      <c r="B18" s="8"/>
      <c r="C18" s="6"/>
      <c r="D18" s="6"/>
      <c r="E18" s="6"/>
      <c r="F18" s="6"/>
      <c r="G18" s="6"/>
      <c r="H18" s="80"/>
    </row>
    <row r="19" spans="1:8" ht="10.5" customHeight="1">
      <c r="A19" s="110" t="s">
        <v>323</v>
      </c>
      <c r="B19" s="8"/>
      <c r="C19" s="248" t="s">
        <v>266</v>
      </c>
      <c r="D19" s="248" t="s">
        <v>266</v>
      </c>
      <c r="E19" s="248" t="s">
        <v>266</v>
      </c>
      <c r="F19" s="248" t="s">
        <v>266</v>
      </c>
      <c r="G19" s="248" t="s">
        <v>266</v>
      </c>
      <c r="H19" s="249" t="s">
        <v>266</v>
      </c>
    </row>
    <row r="20" spans="1:8" ht="10.5" customHeight="1">
      <c r="A20" s="272" t="s">
        <v>324</v>
      </c>
      <c r="B20" s="8"/>
      <c r="C20" s="248"/>
      <c r="D20" s="248"/>
      <c r="E20" s="248"/>
      <c r="F20" s="248"/>
      <c r="G20" s="248"/>
      <c r="H20" s="249"/>
    </row>
    <row r="21" spans="1:8" ht="10.5" customHeight="1">
      <c r="A21" s="258" t="s">
        <v>325</v>
      </c>
      <c r="B21" s="8"/>
      <c r="C21" s="6"/>
      <c r="D21" s="6"/>
      <c r="E21" s="6"/>
      <c r="F21" s="6"/>
      <c r="G21" s="6"/>
      <c r="H21" s="80"/>
    </row>
    <row r="22" spans="1:8" ht="10.5" customHeight="1">
      <c r="A22" s="273" t="s">
        <v>167</v>
      </c>
      <c r="B22" s="8"/>
      <c r="C22" s="6"/>
      <c r="D22" s="6"/>
      <c r="E22" s="6"/>
      <c r="F22" s="6"/>
      <c r="G22" s="6"/>
      <c r="H22" s="80"/>
    </row>
    <row r="23" spans="1:8" ht="10.5" customHeight="1">
      <c r="A23" s="110" t="s">
        <v>126</v>
      </c>
      <c r="B23" s="8"/>
      <c r="C23" s="248" t="s">
        <v>266</v>
      </c>
      <c r="D23" s="248" t="s">
        <v>266</v>
      </c>
      <c r="E23" s="248" t="s">
        <v>266</v>
      </c>
      <c r="F23" s="248" t="s">
        <v>266</v>
      </c>
      <c r="G23" s="248" t="s">
        <v>266</v>
      </c>
      <c r="H23" s="249" t="s">
        <v>266</v>
      </c>
    </row>
    <row r="24" spans="1:8" ht="10.5" customHeight="1">
      <c r="A24" s="271" t="s">
        <v>127</v>
      </c>
      <c r="B24" s="8"/>
      <c r="C24" s="6"/>
      <c r="D24" s="6"/>
      <c r="E24" s="6"/>
      <c r="F24" s="6"/>
      <c r="G24" s="6"/>
      <c r="H24" s="80"/>
    </row>
    <row r="25" spans="1:8" ht="10.5" customHeight="1">
      <c r="A25" s="110" t="s">
        <v>254</v>
      </c>
      <c r="B25" s="8"/>
      <c r="C25" s="230">
        <v>1152</v>
      </c>
      <c r="D25" s="48" t="s">
        <v>77</v>
      </c>
      <c r="E25" s="48" t="s">
        <v>77</v>
      </c>
      <c r="F25" s="48" t="s">
        <v>77</v>
      </c>
      <c r="G25" s="48" t="s">
        <v>77</v>
      </c>
      <c r="H25" s="81" t="s">
        <v>77</v>
      </c>
    </row>
    <row r="26" spans="1:8" ht="10.5" customHeight="1">
      <c r="A26" s="271" t="s">
        <v>282</v>
      </c>
      <c r="B26" s="8"/>
      <c r="C26" s="6"/>
      <c r="D26" s="6"/>
      <c r="E26" s="6"/>
      <c r="F26" s="6"/>
      <c r="G26" s="6"/>
      <c r="H26" s="80"/>
    </row>
    <row r="27" spans="1:8" ht="10.5" customHeight="1">
      <c r="A27" s="110" t="s">
        <v>128</v>
      </c>
      <c r="B27" s="8"/>
      <c r="C27" s="6">
        <v>20</v>
      </c>
      <c r="D27" s="248" t="s">
        <v>266</v>
      </c>
      <c r="E27" s="248" t="s">
        <v>266</v>
      </c>
      <c r="F27" s="48" t="s">
        <v>77</v>
      </c>
      <c r="G27" s="48" t="s">
        <v>77</v>
      </c>
      <c r="H27" s="81">
        <v>7</v>
      </c>
    </row>
    <row r="28" spans="1:8" ht="10.5" customHeight="1">
      <c r="A28" s="271" t="s">
        <v>129</v>
      </c>
      <c r="B28" s="8"/>
      <c r="C28" s="32"/>
      <c r="D28" s="32"/>
      <c r="E28" s="32"/>
      <c r="F28" s="32"/>
      <c r="G28" s="32"/>
      <c r="H28" s="82"/>
    </row>
    <row r="29" spans="1:8" ht="10.5" customHeight="1">
      <c r="A29" s="116" t="s">
        <v>130</v>
      </c>
      <c r="C29" s="48" t="s">
        <v>77</v>
      </c>
      <c r="D29" s="248" t="s">
        <v>266</v>
      </c>
      <c r="E29" s="248" t="s">
        <v>266</v>
      </c>
      <c r="F29" s="248" t="s">
        <v>266</v>
      </c>
      <c r="G29" s="48" t="s">
        <v>77</v>
      </c>
      <c r="H29" s="249" t="s">
        <v>266</v>
      </c>
    </row>
    <row r="30" spans="1:8" ht="10.5" customHeight="1">
      <c r="A30" s="255" t="s">
        <v>106</v>
      </c>
      <c r="C30" s="6"/>
      <c r="D30" s="6"/>
      <c r="E30" s="6"/>
      <c r="F30" s="6"/>
      <c r="G30" s="6"/>
      <c r="H30" s="80"/>
    </row>
    <row r="31" spans="1:8" ht="10.5" customHeight="1">
      <c r="A31" s="116" t="s">
        <v>100</v>
      </c>
      <c r="C31" s="230">
        <v>626</v>
      </c>
      <c r="D31" s="48" t="s">
        <v>77</v>
      </c>
      <c r="E31" s="248" t="s">
        <v>266</v>
      </c>
      <c r="F31" s="230">
        <v>19</v>
      </c>
      <c r="G31" s="48" t="s">
        <v>77</v>
      </c>
      <c r="H31" s="81">
        <v>95</v>
      </c>
    </row>
    <row r="32" spans="1:8" ht="10.5" customHeight="1">
      <c r="A32" s="255" t="s">
        <v>107</v>
      </c>
      <c r="C32" s="6"/>
      <c r="D32" s="48"/>
      <c r="E32" s="48"/>
      <c r="F32" s="48"/>
      <c r="G32" s="48"/>
      <c r="H32" s="81"/>
    </row>
    <row r="33" spans="1:8" ht="10.5" customHeight="1">
      <c r="A33" s="15" t="s">
        <v>131</v>
      </c>
      <c r="C33" s="230">
        <v>605</v>
      </c>
      <c r="D33" s="48" t="s">
        <v>77</v>
      </c>
      <c r="E33" s="248" t="s">
        <v>266</v>
      </c>
      <c r="F33" s="48">
        <v>19</v>
      </c>
      <c r="G33" s="48" t="s">
        <v>77</v>
      </c>
      <c r="H33" s="81">
        <v>95</v>
      </c>
    </row>
    <row r="34" spans="1:8" ht="10.5" customHeight="1">
      <c r="A34" s="166" t="s">
        <v>132</v>
      </c>
      <c r="C34" s="6"/>
      <c r="D34" s="6"/>
      <c r="E34" s="6"/>
      <c r="F34" s="6"/>
      <c r="G34" s="6"/>
      <c r="H34" s="80"/>
    </row>
    <row r="35" spans="1:8" ht="10.5" customHeight="1">
      <c r="A35" s="116" t="s">
        <v>102</v>
      </c>
      <c r="C35" s="48" t="s">
        <v>77</v>
      </c>
      <c r="D35" s="248" t="s">
        <v>266</v>
      </c>
      <c r="E35" s="248" t="s">
        <v>266</v>
      </c>
      <c r="F35" s="48" t="s">
        <v>77</v>
      </c>
      <c r="G35" s="48" t="s">
        <v>77</v>
      </c>
      <c r="H35" s="249" t="s">
        <v>266</v>
      </c>
    </row>
    <row r="36" spans="1:8" ht="10.5" customHeight="1">
      <c r="A36" s="255" t="s">
        <v>109</v>
      </c>
      <c r="C36" s="6"/>
      <c r="D36" s="6"/>
      <c r="E36" s="6"/>
      <c r="F36" s="6"/>
      <c r="G36" s="6"/>
      <c r="H36" s="80"/>
    </row>
    <row r="37" spans="1:8" ht="10.5" customHeight="1">
      <c r="A37" s="116" t="s">
        <v>255</v>
      </c>
      <c r="C37" s="230">
        <v>1612</v>
      </c>
      <c r="D37" s="48" t="s">
        <v>77</v>
      </c>
      <c r="E37" s="48">
        <v>359</v>
      </c>
      <c r="F37" s="48" t="s">
        <v>77</v>
      </c>
      <c r="G37" s="48">
        <v>445</v>
      </c>
      <c r="H37" s="240">
        <v>79</v>
      </c>
    </row>
    <row r="38" spans="1:8" ht="10.5" customHeight="1">
      <c r="A38" s="255" t="s">
        <v>256</v>
      </c>
      <c r="B38" s="8"/>
      <c r="C38" s="32"/>
      <c r="D38" s="32"/>
      <c r="E38" s="32"/>
      <c r="F38" s="32"/>
      <c r="G38" s="32"/>
      <c r="H38" s="82"/>
    </row>
    <row r="39" ht="7.5" customHeight="1"/>
    <row r="40" spans="1:8" ht="30.75" customHeight="1">
      <c r="A40" s="296" t="s">
        <v>335</v>
      </c>
      <c r="B40" s="296"/>
      <c r="C40" s="296"/>
      <c r="D40" s="296"/>
      <c r="E40" s="296"/>
      <c r="F40" s="296"/>
      <c r="G40" s="296"/>
      <c r="H40" s="296"/>
    </row>
    <row r="41" spans="2:7" ht="9.75" customHeight="1">
      <c r="B41" s="157"/>
      <c r="C41" s="157"/>
      <c r="D41" s="157"/>
      <c r="E41" s="157"/>
      <c r="F41" s="157"/>
      <c r="G41" s="157"/>
    </row>
    <row r="42" spans="1:8" ht="51" customHeight="1">
      <c r="A42" s="288" t="s">
        <v>336</v>
      </c>
      <c r="B42" s="288"/>
      <c r="C42" s="288"/>
      <c r="D42" s="288"/>
      <c r="E42" s="288"/>
      <c r="F42" s="288"/>
      <c r="G42" s="288"/>
      <c r="H42" s="288"/>
    </row>
    <row r="43" spans="1:8" ht="9.75">
      <c r="A43" s="233"/>
      <c r="B43" s="233"/>
      <c r="C43" s="233"/>
      <c r="D43" s="233"/>
      <c r="E43" s="233"/>
      <c r="F43" s="233"/>
      <c r="G43" s="233"/>
      <c r="H43" s="233"/>
    </row>
    <row r="44" spans="1:8" ht="9.75">
      <c r="A44" s="233"/>
      <c r="B44" s="233"/>
      <c r="C44" s="233"/>
      <c r="D44" s="233"/>
      <c r="E44" s="233"/>
      <c r="F44" s="233"/>
      <c r="G44" s="233"/>
      <c r="H44" s="233"/>
    </row>
  </sheetData>
  <sheetProtection/>
  <mergeCells count="10">
    <mergeCell ref="A42:H42"/>
    <mergeCell ref="A6:B9"/>
    <mergeCell ref="C6:C9"/>
    <mergeCell ref="D6:H6"/>
    <mergeCell ref="D7:G7"/>
    <mergeCell ref="H7:H9"/>
    <mergeCell ref="D8:D9"/>
    <mergeCell ref="E8:F8"/>
    <mergeCell ref="G8:G9"/>
    <mergeCell ref="A40:H40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Layout" zoomScale="150" zoomScalePageLayoutView="150" workbookViewId="0" topLeftCell="A16">
      <selection activeCell="A6" sqref="A6:A10"/>
    </sheetView>
  </sheetViews>
  <sheetFormatPr defaultColWidth="8.8984375" defaultRowHeight="14.25"/>
  <cols>
    <col min="1" max="1" width="25.5" style="7" customWidth="1"/>
    <col min="2" max="4" width="4.3984375" style="7" customWidth="1"/>
    <col min="5" max="8" width="4.59765625" style="7" customWidth="1"/>
    <col min="9" max="9" width="5.5" style="7" customWidth="1"/>
    <col min="10" max="13" width="10.19921875" style="7" customWidth="1"/>
    <col min="14" max="16384" width="8.8984375" style="7" customWidth="1"/>
  </cols>
  <sheetData>
    <row r="1" spans="1:9" ht="11.25" customHeight="1">
      <c r="A1" s="10"/>
      <c r="B1" s="10"/>
      <c r="C1" s="10"/>
      <c r="D1" s="10"/>
      <c r="E1" s="10"/>
      <c r="F1" s="10"/>
      <c r="G1" s="10"/>
      <c r="H1" s="10"/>
      <c r="I1" s="10"/>
    </row>
    <row r="2" ht="12" customHeight="1"/>
    <row r="3" spans="1:2" ht="9.75">
      <c r="A3" s="64" t="s">
        <v>346</v>
      </c>
      <c r="B3" s="64"/>
    </row>
    <row r="4" spans="1:2" ht="9.75">
      <c r="A4" s="167" t="s">
        <v>200</v>
      </c>
      <c r="B4" s="264"/>
    </row>
    <row r="5" spans="1:9" ht="12" customHeight="1">
      <c r="A5" s="254" t="s">
        <v>49</v>
      </c>
      <c r="B5" s="265"/>
      <c r="C5" s="10"/>
      <c r="D5" s="10"/>
      <c r="E5" s="10"/>
      <c r="F5" s="10"/>
      <c r="G5" s="10"/>
      <c r="H5" s="10"/>
      <c r="I5" s="10"/>
    </row>
    <row r="6" spans="1:9" ht="20.25" customHeight="1">
      <c r="A6" s="279" t="s">
        <v>185</v>
      </c>
      <c r="B6" s="3">
        <v>2010</v>
      </c>
      <c r="C6" s="3">
        <v>2015</v>
      </c>
      <c r="D6" s="3">
        <v>2017</v>
      </c>
      <c r="E6" s="284">
        <v>2018</v>
      </c>
      <c r="F6" s="284"/>
      <c r="G6" s="284"/>
      <c r="H6" s="284"/>
      <c r="I6" s="284"/>
    </row>
    <row r="7" spans="1:9" ht="18.75" customHeight="1">
      <c r="A7" s="282"/>
      <c r="B7" s="278" t="s">
        <v>197</v>
      </c>
      <c r="C7" s="278"/>
      <c r="D7" s="278"/>
      <c r="E7" s="279"/>
      <c r="F7" s="283" t="s">
        <v>195</v>
      </c>
      <c r="G7" s="284"/>
      <c r="H7" s="284"/>
      <c r="I7" s="284"/>
    </row>
    <row r="8" spans="1:9" ht="30.75" customHeight="1">
      <c r="A8" s="282"/>
      <c r="B8" s="289"/>
      <c r="C8" s="289"/>
      <c r="D8" s="289"/>
      <c r="E8" s="282"/>
      <c r="F8" s="301" t="s">
        <v>196</v>
      </c>
      <c r="G8" s="295"/>
      <c r="H8" s="299" t="s">
        <v>258</v>
      </c>
      <c r="I8" s="299"/>
    </row>
    <row r="9" spans="1:9" ht="99" customHeight="1">
      <c r="A9" s="282"/>
      <c r="B9" s="299"/>
      <c r="C9" s="299"/>
      <c r="D9" s="299"/>
      <c r="E9" s="300"/>
      <c r="F9" s="27" t="s">
        <v>198</v>
      </c>
      <c r="G9" s="58" t="s">
        <v>199</v>
      </c>
      <c r="H9" s="27" t="s">
        <v>198</v>
      </c>
      <c r="I9" s="59" t="s">
        <v>283</v>
      </c>
    </row>
    <row r="10" spans="1:9" ht="15.75" customHeight="1">
      <c r="A10" s="282"/>
      <c r="B10" s="302" t="s">
        <v>257</v>
      </c>
      <c r="C10" s="302"/>
      <c r="D10" s="302"/>
      <c r="E10" s="302"/>
      <c r="F10" s="302"/>
      <c r="G10" s="302"/>
      <c r="H10" s="302"/>
      <c r="I10" s="302"/>
    </row>
    <row r="11" spans="1:10" s="8" customFormat="1" ht="13.5" customHeight="1">
      <c r="A11" s="171" t="s">
        <v>7</v>
      </c>
      <c r="B11" s="238">
        <v>167.9</v>
      </c>
      <c r="C11" s="173">
        <v>260.966</v>
      </c>
      <c r="D11" s="173">
        <v>143.6209</v>
      </c>
      <c r="E11" s="259">
        <f>280699.7/1000</f>
        <v>280.6997</v>
      </c>
      <c r="F11" s="259">
        <f>176210/1000</f>
        <v>176.21</v>
      </c>
      <c r="G11" s="259">
        <f>92916.7/1000</f>
        <v>92.91669999999999</v>
      </c>
      <c r="H11" s="259">
        <f>104489.7/1000</f>
        <v>104.4897</v>
      </c>
      <c r="I11" s="260">
        <f>79710.5/1000</f>
        <v>79.7105</v>
      </c>
      <c r="J11" s="31"/>
    </row>
    <row r="12" spans="1:11" s="8" customFormat="1" ht="11.25" customHeight="1">
      <c r="A12" s="170" t="s">
        <v>5</v>
      </c>
      <c r="B12" s="20"/>
      <c r="C12" s="20"/>
      <c r="D12" s="20"/>
      <c r="E12" s="20"/>
      <c r="F12" s="20"/>
      <c r="G12" s="20"/>
      <c r="H12" s="20"/>
      <c r="I12" s="21"/>
      <c r="J12" s="31"/>
      <c r="K12" s="234"/>
    </row>
    <row r="13" spans="1:10" s="8" customFormat="1" ht="11.25" customHeight="1">
      <c r="A13" s="15" t="s">
        <v>133</v>
      </c>
      <c r="B13" s="22"/>
      <c r="C13" s="22"/>
      <c r="D13" s="20"/>
      <c r="E13" s="20"/>
      <c r="F13" s="20"/>
      <c r="G13" s="20"/>
      <c r="H13" s="20"/>
      <c r="I13" s="21"/>
      <c r="J13" s="31"/>
    </row>
    <row r="14" spans="1:10" s="8" customFormat="1" ht="11.25" customHeight="1">
      <c r="A14" s="15" t="s">
        <v>175</v>
      </c>
      <c r="B14" s="22" t="s">
        <v>77</v>
      </c>
      <c r="C14" s="22">
        <v>59.138</v>
      </c>
      <c r="D14" s="22">
        <v>33.1895</v>
      </c>
      <c r="E14" s="261">
        <f>82062.8/1000</f>
        <v>82.06280000000001</v>
      </c>
      <c r="F14" s="22" t="s">
        <v>77</v>
      </c>
      <c r="G14" s="261">
        <f>60200.6/1000</f>
        <v>60.2006</v>
      </c>
      <c r="H14" s="22" t="s">
        <v>77</v>
      </c>
      <c r="I14" s="262">
        <f>6547.4/1000</f>
        <v>6.5474</v>
      </c>
      <c r="J14" s="31"/>
    </row>
    <row r="15" spans="1:10" s="8" customFormat="1" ht="11.25" customHeight="1">
      <c r="A15" s="165" t="s">
        <v>124</v>
      </c>
      <c r="B15" s="22"/>
      <c r="C15" s="22"/>
      <c r="D15" s="20"/>
      <c r="E15" s="20"/>
      <c r="F15" s="20"/>
      <c r="G15" s="20"/>
      <c r="H15" s="20"/>
      <c r="I15" s="21"/>
      <c r="J15" s="31"/>
    </row>
    <row r="16" spans="1:10" s="8" customFormat="1" ht="11.25" customHeight="1">
      <c r="A16" s="110" t="s">
        <v>125</v>
      </c>
      <c r="B16" s="248" t="s">
        <v>266</v>
      </c>
      <c r="C16" s="248" t="s">
        <v>266</v>
      </c>
      <c r="D16" s="248" t="s">
        <v>266</v>
      </c>
      <c r="E16" s="248" t="s">
        <v>266</v>
      </c>
      <c r="F16" s="248" t="s">
        <v>266</v>
      </c>
      <c r="G16" s="248" t="s">
        <v>266</v>
      </c>
      <c r="H16" s="248" t="s">
        <v>266</v>
      </c>
      <c r="I16" s="249" t="s">
        <v>266</v>
      </c>
      <c r="J16" s="31"/>
    </row>
    <row r="17" spans="1:10" s="8" customFormat="1" ht="11.25" customHeight="1">
      <c r="A17" s="258" t="s">
        <v>134</v>
      </c>
      <c r="B17" s="22"/>
      <c r="C17" s="22"/>
      <c r="D17" s="20"/>
      <c r="E17" s="20"/>
      <c r="F17" s="20"/>
      <c r="G17" s="20"/>
      <c r="H17" s="20"/>
      <c r="I17" s="21"/>
      <c r="J17" s="31"/>
    </row>
    <row r="18" spans="1:10" s="8" customFormat="1" ht="11.25" customHeight="1">
      <c r="A18" s="258" t="s">
        <v>174</v>
      </c>
      <c r="B18" s="22"/>
      <c r="C18" s="22"/>
      <c r="D18" s="20"/>
      <c r="E18" s="20"/>
      <c r="F18" s="20"/>
      <c r="G18" s="20"/>
      <c r="H18" s="20"/>
      <c r="I18" s="21"/>
      <c r="J18" s="31"/>
    </row>
    <row r="19" spans="1:10" s="8" customFormat="1" ht="11.25" customHeight="1">
      <c r="A19" s="110" t="s">
        <v>126</v>
      </c>
      <c r="B19" s="22">
        <v>2.4144</v>
      </c>
      <c r="C19" s="248" t="s">
        <v>266</v>
      </c>
      <c r="D19" s="248" t="s">
        <v>266</v>
      </c>
      <c r="E19" s="248" t="s">
        <v>266</v>
      </c>
      <c r="F19" s="248" t="s">
        <v>266</v>
      </c>
      <c r="G19" s="248" t="s">
        <v>266</v>
      </c>
      <c r="H19" s="248" t="s">
        <v>266</v>
      </c>
      <c r="I19" s="249" t="s">
        <v>266</v>
      </c>
      <c r="J19" s="31"/>
    </row>
    <row r="20" spans="1:10" s="8" customFormat="1" ht="11.25" customHeight="1">
      <c r="A20" s="258" t="s">
        <v>127</v>
      </c>
      <c r="B20" s="22"/>
      <c r="C20" s="22"/>
      <c r="D20" s="20"/>
      <c r="E20" s="20"/>
      <c r="F20" s="20"/>
      <c r="G20" s="20"/>
      <c r="H20" s="20"/>
      <c r="I20" s="21"/>
      <c r="J20" s="31"/>
    </row>
    <row r="21" spans="1:10" s="8" customFormat="1" ht="11.25" customHeight="1">
      <c r="A21" s="110" t="s">
        <v>259</v>
      </c>
      <c r="B21" s="22" t="s">
        <v>77</v>
      </c>
      <c r="C21" s="22">
        <v>57.7234</v>
      </c>
      <c r="D21" s="22" t="s">
        <v>77</v>
      </c>
      <c r="E21" s="261">
        <f>80231.1/1000</f>
        <v>80.23110000000001</v>
      </c>
      <c r="F21" s="22" t="s">
        <v>77</v>
      </c>
      <c r="G21" s="22">
        <f>59406.8/1000</f>
        <v>59.406800000000004</v>
      </c>
      <c r="H21" s="22" t="s">
        <v>77</v>
      </c>
      <c r="I21" s="23" t="s">
        <v>77</v>
      </c>
      <c r="J21" s="31"/>
    </row>
    <row r="22" spans="1:10" s="8" customFormat="1" ht="11.25" customHeight="1">
      <c r="A22" s="258" t="s">
        <v>284</v>
      </c>
      <c r="B22" s="22"/>
      <c r="C22" s="22"/>
      <c r="D22" s="20"/>
      <c r="E22" s="20"/>
      <c r="F22" s="20"/>
      <c r="G22" s="20"/>
      <c r="H22" s="20"/>
      <c r="I22" s="21"/>
      <c r="J22" s="31"/>
    </row>
    <row r="23" spans="1:10" s="8" customFormat="1" ht="11.25" customHeight="1">
      <c r="A23" s="110" t="s">
        <v>128</v>
      </c>
      <c r="B23" s="22">
        <v>2.4</v>
      </c>
      <c r="C23" s="22" t="s">
        <v>77</v>
      </c>
      <c r="D23" s="22" t="s">
        <v>77</v>
      </c>
      <c r="E23" s="261">
        <f>1831.7/1000</f>
        <v>1.8317</v>
      </c>
      <c r="F23" s="261">
        <f>1588.2/1000</f>
        <v>1.5882</v>
      </c>
      <c r="G23" s="22">
        <f>793.8/1000</f>
        <v>0.7938</v>
      </c>
      <c r="H23" s="22">
        <f>243.5/1000</f>
        <v>0.2435</v>
      </c>
      <c r="I23" s="23" t="s">
        <v>77</v>
      </c>
      <c r="J23" s="31"/>
    </row>
    <row r="24" spans="1:10" s="8" customFormat="1" ht="11.25" customHeight="1">
      <c r="A24" s="258" t="s">
        <v>129</v>
      </c>
      <c r="B24" s="22"/>
      <c r="C24" s="22"/>
      <c r="D24" s="22"/>
      <c r="E24" s="22"/>
      <c r="F24" s="22"/>
      <c r="G24" s="22"/>
      <c r="H24" s="22"/>
      <c r="I24" s="23"/>
      <c r="J24" s="31"/>
    </row>
    <row r="25" spans="1:10" s="8" customFormat="1" ht="11.25" customHeight="1">
      <c r="A25" s="116" t="s">
        <v>130</v>
      </c>
      <c r="B25" s="248" t="s">
        <v>266</v>
      </c>
      <c r="C25" s="22" t="s">
        <v>77</v>
      </c>
      <c r="D25" s="248" t="s">
        <v>266</v>
      </c>
      <c r="E25" s="22" t="s">
        <v>77</v>
      </c>
      <c r="F25" s="22" t="s">
        <v>77</v>
      </c>
      <c r="G25" s="22" t="s">
        <v>77</v>
      </c>
      <c r="H25" s="248" t="s">
        <v>266</v>
      </c>
      <c r="I25" s="249" t="s">
        <v>266</v>
      </c>
      <c r="J25" s="31"/>
    </row>
    <row r="26" spans="1:10" s="8" customFormat="1" ht="11.25" customHeight="1">
      <c r="A26" s="169" t="s">
        <v>106</v>
      </c>
      <c r="B26" s="22"/>
      <c r="C26" s="22"/>
      <c r="D26" s="22"/>
      <c r="E26" s="22"/>
      <c r="F26" s="22"/>
      <c r="G26" s="22"/>
      <c r="H26" s="22"/>
      <c r="I26" s="23"/>
      <c r="J26" s="31"/>
    </row>
    <row r="27" spans="1:10" s="8" customFormat="1" ht="11.25" customHeight="1">
      <c r="A27" s="116" t="s">
        <v>100</v>
      </c>
      <c r="B27" s="22" t="s">
        <v>77</v>
      </c>
      <c r="C27" s="22">
        <v>100.6675</v>
      </c>
      <c r="D27" s="22">
        <v>96.5898</v>
      </c>
      <c r="E27" s="22">
        <f>165429.3/1000</f>
        <v>165.42929999999998</v>
      </c>
      <c r="F27" s="22">
        <f>84873.5/1000</f>
        <v>84.8735</v>
      </c>
      <c r="G27" s="22">
        <f>23376.6/1000</f>
        <v>23.3766</v>
      </c>
      <c r="H27" s="22">
        <f>80555.8/1000</f>
        <v>80.5558</v>
      </c>
      <c r="I27" s="23">
        <f>65787.3/1000</f>
        <v>65.7873</v>
      </c>
      <c r="J27" s="31"/>
    </row>
    <row r="28" spans="1:10" s="8" customFormat="1" ht="11.25" customHeight="1">
      <c r="A28" s="169" t="s">
        <v>107</v>
      </c>
      <c r="B28" s="22"/>
      <c r="C28" s="22"/>
      <c r="D28" s="22"/>
      <c r="E28" s="22"/>
      <c r="F28" s="22"/>
      <c r="G28" s="22"/>
      <c r="H28" s="22"/>
      <c r="I28" s="23"/>
      <c r="J28" s="31"/>
    </row>
    <row r="29" spans="1:10" s="8" customFormat="1" ht="11.25" customHeight="1">
      <c r="A29" s="15" t="s">
        <v>131</v>
      </c>
      <c r="B29" s="22">
        <v>55.3579</v>
      </c>
      <c r="C29" s="22">
        <v>99.80380000000001</v>
      </c>
      <c r="D29" s="22">
        <v>95.11739999999999</v>
      </c>
      <c r="E29" s="22">
        <f>163799.1/1000</f>
        <v>163.7991</v>
      </c>
      <c r="F29" s="22">
        <f>83983.3/1000</f>
        <v>83.9833</v>
      </c>
      <c r="G29" s="22">
        <f>22892.4/1000</f>
        <v>22.892400000000002</v>
      </c>
      <c r="H29" s="22">
        <f>79815.8/1000</f>
        <v>79.8158</v>
      </c>
      <c r="I29" s="23">
        <f>65047.3/1000</f>
        <v>65.0473</v>
      </c>
      <c r="J29" s="31"/>
    </row>
    <row r="30" spans="1:10" ht="11.25" customHeight="1">
      <c r="A30" s="165" t="s">
        <v>132</v>
      </c>
      <c r="B30" s="22"/>
      <c r="C30" s="22"/>
      <c r="D30" s="22"/>
      <c r="E30" s="22"/>
      <c r="F30" s="22"/>
      <c r="G30" s="22"/>
      <c r="H30" s="22"/>
      <c r="I30" s="23"/>
      <c r="J30" s="31"/>
    </row>
    <row r="31" spans="1:10" ht="11.25" customHeight="1">
      <c r="A31" s="116" t="s">
        <v>102</v>
      </c>
      <c r="B31" s="248" t="s">
        <v>266</v>
      </c>
      <c r="C31" s="22">
        <v>1.1516</v>
      </c>
      <c r="D31" s="22" t="s">
        <v>77</v>
      </c>
      <c r="E31" s="22" t="s">
        <v>77</v>
      </c>
      <c r="F31" s="22" t="s">
        <v>77</v>
      </c>
      <c r="G31" s="22" t="s">
        <v>77</v>
      </c>
      <c r="H31" s="22">
        <f>8192.7/1000</f>
        <v>8.1927</v>
      </c>
      <c r="I31" s="23" t="s">
        <v>77</v>
      </c>
      <c r="J31" s="31"/>
    </row>
    <row r="32" spans="1:10" ht="11.25" customHeight="1">
      <c r="A32" s="169" t="s">
        <v>109</v>
      </c>
      <c r="B32" s="22"/>
      <c r="C32" s="22"/>
      <c r="D32" s="22"/>
      <c r="E32" s="22"/>
      <c r="F32" s="22"/>
      <c r="G32" s="22"/>
      <c r="H32" s="22"/>
      <c r="I32" s="23"/>
      <c r="J32" s="31"/>
    </row>
    <row r="33" spans="1:10" ht="11.25" customHeight="1">
      <c r="A33" s="116" t="s">
        <v>285</v>
      </c>
      <c r="B33" s="22" t="s">
        <v>77</v>
      </c>
      <c r="C33" s="22">
        <v>159.14770000000001</v>
      </c>
      <c r="D33" s="22" t="s">
        <v>77</v>
      </c>
      <c r="E33" s="22">
        <f>102231.6/1000</f>
        <v>102.2316</v>
      </c>
      <c r="F33" s="22">
        <f>86490.4/1000</f>
        <v>86.4904</v>
      </c>
      <c r="G33" s="22">
        <f>68051.7/1000</f>
        <v>68.0517</v>
      </c>
      <c r="H33" s="22">
        <f>15741.2/1000</f>
        <v>15.741200000000001</v>
      </c>
      <c r="I33" s="23" t="s">
        <v>77</v>
      </c>
      <c r="J33" s="31"/>
    </row>
    <row r="34" spans="1:10" ht="11.25" customHeight="1">
      <c r="A34" s="245" t="s">
        <v>286</v>
      </c>
      <c r="B34" s="22"/>
      <c r="C34" s="22"/>
      <c r="D34" s="48"/>
      <c r="E34" s="48"/>
      <c r="F34" s="22"/>
      <c r="G34" s="22"/>
      <c r="H34" s="22"/>
      <c r="I34" s="23"/>
      <c r="J34" s="31"/>
    </row>
    <row r="35" spans="2:9" ht="7.5" customHeight="1">
      <c r="B35" s="8"/>
      <c r="C35" s="8"/>
      <c r="D35" s="8"/>
      <c r="E35" s="8"/>
      <c r="F35" s="8"/>
      <c r="G35" s="8"/>
      <c r="H35" s="8"/>
      <c r="I35" s="8"/>
    </row>
    <row r="36" spans="1:9" ht="11.25" customHeight="1">
      <c r="A36" s="298" t="s">
        <v>337</v>
      </c>
      <c r="B36" s="298"/>
      <c r="C36" s="298"/>
      <c r="D36" s="298"/>
      <c r="E36" s="298"/>
      <c r="F36" s="298"/>
      <c r="G36" s="298"/>
      <c r="H36" s="298"/>
      <c r="I36" s="298"/>
    </row>
    <row r="37" spans="1:9" ht="18" customHeight="1">
      <c r="A37" s="298"/>
      <c r="B37" s="298"/>
      <c r="C37" s="298"/>
      <c r="D37" s="298"/>
      <c r="E37" s="298"/>
      <c r="F37" s="298"/>
      <c r="G37" s="298"/>
      <c r="H37" s="298"/>
      <c r="I37" s="298"/>
    </row>
    <row r="38" spans="1:9" ht="9.75" customHeight="1">
      <c r="A38" s="297" t="s">
        <v>338</v>
      </c>
      <c r="B38" s="297"/>
      <c r="C38" s="297"/>
      <c r="D38" s="297"/>
      <c r="E38" s="297"/>
      <c r="F38" s="297"/>
      <c r="G38" s="297"/>
      <c r="H38" s="297"/>
      <c r="I38" s="297"/>
    </row>
    <row r="39" spans="1:9" ht="30.75" customHeight="1">
      <c r="A39" s="297"/>
      <c r="B39" s="297"/>
      <c r="C39" s="297"/>
      <c r="D39" s="297"/>
      <c r="E39" s="297"/>
      <c r="F39" s="297"/>
      <c r="G39" s="297"/>
      <c r="H39" s="297"/>
      <c r="I39" s="297"/>
    </row>
    <row r="40" ht="12" customHeight="1"/>
  </sheetData>
  <sheetProtection/>
  <mergeCells count="9">
    <mergeCell ref="A38:I39"/>
    <mergeCell ref="A36:I37"/>
    <mergeCell ref="A6:A10"/>
    <mergeCell ref="E6:I6"/>
    <mergeCell ref="B7:E9"/>
    <mergeCell ref="F7:I7"/>
    <mergeCell ref="F8:G8"/>
    <mergeCell ref="H8:I8"/>
    <mergeCell ref="B10:I10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view="pageLayout" workbookViewId="0" topLeftCell="A1">
      <selection activeCell="A24" sqref="A24:I24"/>
    </sheetView>
  </sheetViews>
  <sheetFormatPr defaultColWidth="8.796875" defaultRowHeight="14.25"/>
  <cols>
    <col min="1" max="3" width="6.8984375" style="7" customWidth="1"/>
    <col min="4" max="5" width="7.5" style="7" customWidth="1"/>
    <col min="6" max="9" width="6" style="7" customWidth="1"/>
    <col min="10" max="16384" width="8.69921875" style="7" customWidth="1"/>
  </cols>
  <sheetData>
    <row r="1" spans="1:9" ht="11.25" customHeight="1">
      <c r="A1" s="10"/>
      <c r="B1" s="10"/>
      <c r="C1" s="10"/>
      <c r="D1" s="10"/>
      <c r="E1" s="10"/>
      <c r="F1" s="10"/>
      <c r="G1" s="10"/>
      <c r="H1" s="10"/>
      <c r="I1" s="10"/>
    </row>
    <row r="2" ht="12" customHeight="1"/>
    <row r="3" spans="1:3" ht="9.75" customHeight="1">
      <c r="A3" s="246" t="s">
        <v>347</v>
      </c>
      <c r="B3" s="246"/>
      <c r="C3" s="246"/>
    </row>
    <row r="4" spans="1:9" ht="9.75" customHeight="1">
      <c r="A4" s="323" t="s">
        <v>272</v>
      </c>
      <c r="B4" s="323"/>
      <c r="C4" s="323"/>
      <c r="D4" s="323"/>
      <c r="E4" s="323"/>
      <c r="F4" s="323"/>
      <c r="G4" s="323"/>
      <c r="H4" s="323"/>
      <c r="I4" s="323"/>
    </row>
    <row r="5" spans="1:9" ht="12" customHeight="1">
      <c r="A5" s="324" t="s">
        <v>273</v>
      </c>
      <c r="B5" s="324"/>
      <c r="C5" s="324"/>
      <c r="D5" s="324"/>
      <c r="E5" s="324"/>
      <c r="F5" s="324"/>
      <c r="G5" s="324"/>
      <c r="H5" s="324"/>
      <c r="I5" s="324"/>
    </row>
    <row r="6" spans="1:9" ht="25.5" customHeight="1">
      <c r="A6" s="278" t="s">
        <v>201</v>
      </c>
      <c r="B6" s="278"/>
      <c r="C6" s="278"/>
      <c r="D6" s="278"/>
      <c r="E6" s="279"/>
      <c r="F6" s="3">
        <v>2010</v>
      </c>
      <c r="G6" s="3">
        <v>2015</v>
      </c>
      <c r="H6" s="57">
        <v>2017</v>
      </c>
      <c r="I6" s="57">
        <v>2018</v>
      </c>
    </row>
    <row r="7" spans="1:9" ht="13.5" customHeight="1">
      <c r="A7" s="289"/>
      <c r="B7" s="289"/>
      <c r="C7" s="289"/>
      <c r="D7" s="289"/>
      <c r="E7" s="282"/>
      <c r="F7" s="287" t="s">
        <v>257</v>
      </c>
      <c r="G7" s="278"/>
      <c r="H7" s="278"/>
      <c r="I7" s="278"/>
    </row>
    <row r="8" spans="1:9" ht="8.25" customHeight="1">
      <c r="A8" s="161"/>
      <c r="B8" s="161"/>
      <c r="C8" s="161"/>
      <c r="D8" s="161"/>
      <c r="E8" s="162"/>
      <c r="F8" s="163"/>
      <c r="G8" s="163"/>
      <c r="H8" s="163"/>
      <c r="I8" s="180"/>
    </row>
    <row r="9" spans="1:9" s="8" customFormat="1" ht="14.25" customHeight="1">
      <c r="A9" s="325" t="s">
        <v>135</v>
      </c>
      <c r="B9" s="325"/>
      <c r="C9" s="325"/>
      <c r="D9" s="325"/>
      <c r="E9" s="326"/>
      <c r="F9" s="32">
        <v>167.9</v>
      </c>
      <c r="G9" s="83">
        <v>260.9668</v>
      </c>
      <c r="H9" s="83">
        <v>143.6209</v>
      </c>
      <c r="I9" s="131">
        <f>280699.7/1000</f>
        <v>280.6997</v>
      </c>
    </row>
    <row r="10" spans="1:9" s="8" customFormat="1" ht="14.25" customHeight="1">
      <c r="A10" s="327" t="s">
        <v>136</v>
      </c>
      <c r="B10" s="327"/>
      <c r="C10" s="327"/>
      <c r="D10" s="327"/>
      <c r="E10" s="328"/>
      <c r="F10" s="32"/>
      <c r="G10" s="32"/>
      <c r="H10" s="32"/>
      <c r="I10" s="82"/>
    </row>
    <row r="11" spans="1:9" s="8" customFormat="1" ht="14.25" customHeight="1">
      <c r="A11" s="317" t="s">
        <v>137</v>
      </c>
      <c r="B11" s="317"/>
      <c r="C11" s="317"/>
      <c r="D11" s="317"/>
      <c r="E11" s="318"/>
      <c r="F11" s="5">
        <v>42.5</v>
      </c>
      <c r="G11" s="48" t="s">
        <v>77</v>
      </c>
      <c r="H11" s="48" t="s">
        <v>77</v>
      </c>
      <c r="I11" s="23">
        <f>12601.9/1000</f>
        <v>12.601899999999999</v>
      </c>
    </row>
    <row r="12" spans="1:9" s="8" customFormat="1" ht="14.25" customHeight="1">
      <c r="A12" s="319" t="s">
        <v>8</v>
      </c>
      <c r="B12" s="319"/>
      <c r="C12" s="319"/>
      <c r="D12" s="319"/>
      <c r="E12" s="320"/>
      <c r="F12" s="5"/>
      <c r="G12" s="6"/>
      <c r="H12" s="48"/>
      <c r="I12" s="82"/>
    </row>
    <row r="13" spans="1:9" s="8" customFormat="1" ht="14.25" customHeight="1">
      <c r="A13" s="317" t="s">
        <v>138</v>
      </c>
      <c r="B13" s="317"/>
      <c r="C13" s="317"/>
      <c r="D13" s="317"/>
      <c r="E13" s="318"/>
      <c r="F13" s="5">
        <v>80.1</v>
      </c>
      <c r="G13" s="5">
        <v>208.20270000000002</v>
      </c>
      <c r="H13" s="22">
        <v>112.334</v>
      </c>
      <c r="I13" s="23">
        <f>222535.1/1000</f>
        <v>222.5351</v>
      </c>
    </row>
    <row r="14" spans="1:9" s="8" customFormat="1" ht="14.25" customHeight="1">
      <c r="A14" s="319" t="s">
        <v>9</v>
      </c>
      <c r="B14" s="319"/>
      <c r="C14" s="319"/>
      <c r="D14" s="319"/>
      <c r="E14" s="320"/>
      <c r="F14" s="5"/>
      <c r="G14" s="6"/>
      <c r="H14" s="48"/>
      <c r="I14" s="82"/>
    </row>
    <row r="15" spans="1:9" s="8" customFormat="1" ht="14.25" customHeight="1">
      <c r="A15" s="317" t="s">
        <v>139</v>
      </c>
      <c r="B15" s="317"/>
      <c r="C15" s="317"/>
      <c r="D15" s="317"/>
      <c r="E15" s="318"/>
      <c r="F15" s="5">
        <v>7</v>
      </c>
      <c r="G15" s="48" t="s">
        <v>77</v>
      </c>
      <c r="H15" s="48" t="s">
        <v>77</v>
      </c>
      <c r="I15" s="23">
        <f>12517.1/1000</f>
        <v>12.517100000000001</v>
      </c>
    </row>
    <row r="16" spans="1:9" s="8" customFormat="1" ht="14.25" customHeight="1">
      <c r="A16" s="319" t="s">
        <v>48</v>
      </c>
      <c r="B16" s="319"/>
      <c r="C16" s="319"/>
      <c r="D16" s="319"/>
      <c r="E16" s="320"/>
      <c r="F16" s="5"/>
      <c r="G16" s="6"/>
      <c r="H16" s="48"/>
      <c r="I16" s="81"/>
    </row>
    <row r="17" spans="1:9" s="8" customFormat="1" ht="14.25" customHeight="1">
      <c r="A17" s="317" t="s">
        <v>140</v>
      </c>
      <c r="B17" s="317"/>
      <c r="C17" s="317"/>
      <c r="D17" s="317"/>
      <c r="E17" s="318"/>
      <c r="F17" s="248" t="s">
        <v>266</v>
      </c>
      <c r="G17" s="5">
        <v>1.5184000000000002</v>
      </c>
      <c r="H17" s="22">
        <v>2.4393000000000002</v>
      </c>
      <c r="I17" s="23" t="s">
        <v>77</v>
      </c>
    </row>
    <row r="18" spans="1:9" s="8" customFormat="1" ht="14.25" customHeight="1">
      <c r="A18" s="319" t="s">
        <v>141</v>
      </c>
      <c r="B18" s="319"/>
      <c r="C18" s="319"/>
      <c r="D18" s="319"/>
      <c r="E18" s="320"/>
      <c r="F18" s="5"/>
      <c r="G18" s="5"/>
      <c r="H18" s="22"/>
      <c r="I18" s="23"/>
    </row>
    <row r="19" spans="1:9" s="8" customFormat="1" ht="14.25" customHeight="1">
      <c r="A19" s="321" t="s">
        <v>142</v>
      </c>
      <c r="B19" s="321"/>
      <c r="C19" s="321"/>
      <c r="D19" s="321"/>
      <c r="E19" s="322"/>
      <c r="F19" s="5">
        <v>22</v>
      </c>
      <c r="G19" s="5">
        <v>15.042399999999999</v>
      </c>
      <c r="H19" s="22">
        <v>7.497</v>
      </c>
      <c r="I19" s="23" t="s">
        <v>77</v>
      </c>
    </row>
    <row r="20" spans="1:9" s="8" customFormat="1" ht="14.25" customHeight="1">
      <c r="A20" s="319" t="s">
        <v>10</v>
      </c>
      <c r="B20" s="319"/>
      <c r="C20" s="319"/>
      <c r="D20" s="319"/>
      <c r="E20" s="320"/>
      <c r="F20" s="5"/>
      <c r="G20" s="6"/>
      <c r="H20" s="48"/>
      <c r="I20" s="81"/>
    </row>
    <row r="21" spans="1:9" s="8" customFormat="1" ht="14.25" customHeight="1">
      <c r="A21" s="317" t="s">
        <v>143</v>
      </c>
      <c r="B21" s="317"/>
      <c r="C21" s="317"/>
      <c r="D21" s="317"/>
      <c r="E21" s="318"/>
      <c r="F21" s="5">
        <v>16.3</v>
      </c>
      <c r="G21" s="48" t="s">
        <v>77</v>
      </c>
      <c r="H21" s="48">
        <v>5.1084</v>
      </c>
      <c r="I21" s="23" t="s">
        <v>77</v>
      </c>
    </row>
    <row r="22" spans="1:9" ht="14.25" customHeight="1">
      <c r="A22" s="319" t="s">
        <v>144</v>
      </c>
      <c r="B22" s="319"/>
      <c r="C22" s="319"/>
      <c r="D22" s="319"/>
      <c r="E22" s="320"/>
      <c r="F22" s="48"/>
      <c r="G22" s="48"/>
      <c r="H22" s="6"/>
      <c r="I22" s="80"/>
    </row>
    <row r="23" ht="7.5" customHeight="1"/>
    <row r="24" spans="1:9" ht="10.5" customHeight="1">
      <c r="A24" s="309" t="s">
        <v>274</v>
      </c>
      <c r="B24" s="309"/>
      <c r="C24" s="309"/>
      <c r="D24" s="309"/>
      <c r="E24" s="309"/>
      <c r="F24" s="309"/>
      <c r="G24" s="309"/>
      <c r="H24" s="309"/>
      <c r="I24" s="309"/>
    </row>
    <row r="25" spans="1:3" ht="10.5" customHeight="1">
      <c r="A25" s="241" t="s">
        <v>316</v>
      </c>
      <c r="B25" s="263"/>
      <c r="C25" s="263"/>
    </row>
    <row r="26" spans="4:7" ht="33.75" customHeight="1">
      <c r="D26" s="11"/>
      <c r="E26" s="11"/>
      <c r="F26" s="11"/>
      <c r="G26" s="11"/>
    </row>
    <row r="27" spans="1:9" ht="9.75" customHeight="1">
      <c r="A27" s="74" t="s">
        <v>348</v>
      </c>
      <c r="B27" s="74"/>
      <c r="C27" s="28"/>
      <c r="D27" s="28"/>
      <c r="E27" s="28"/>
      <c r="F27" s="28"/>
      <c r="G27" s="28"/>
      <c r="H27" s="28"/>
      <c r="I27" s="28"/>
    </row>
    <row r="28" spans="1:9" ht="9.75" customHeight="1">
      <c r="A28" s="100" t="s">
        <v>145</v>
      </c>
      <c r="B28" s="100"/>
      <c r="C28" s="101"/>
      <c r="D28" s="101"/>
      <c r="E28" s="101"/>
      <c r="F28" s="101"/>
      <c r="G28" s="101"/>
      <c r="H28" s="101"/>
      <c r="I28" s="101"/>
    </row>
    <row r="29" spans="1:9" ht="9.75" customHeight="1">
      <c r="A29" s="174" t="s">
        <v>202</v>
      </c>
      <c r="B29" s="174"/>
      <c r="C29" s="175"/>
      <c r="D29" s="175"/>
      <c r="E29" s="175"/>
      <c r="F29" s="175"/>
      <c r="G29" s="175"/>
      <c r="H29" s="175"/>
      <c r="I29" s="175"/>
    </row>
    <row r="30" spans="1:9" ht="12" customHeight="1">
      <c r="A30" s="310" t="s">
        <v>159</v>
      </c>
      <c r="B30" s="310"/>
      <c r="C30" s="310"/>
      <c r="D30" s="310"/>
      <c r="E30" s="310"/>
      <c r="F30" s="310"/>
      <c r="G30" s="310"/>
      <c r="H30" s="310"/>
      <c r="I30" s="310"/>
    </row>
    <row r="31" spans="1:9" ht="26.25" customHeight="1">
      <c r="A31" s="302" t="s">
        <v>2</v>
      </c>
      <c r="B31" s="302"/>
      <c r="C31" s="311"/>
      <c r="D31" s="3">
        <v>2010</v>
      </c>
      <c r="E31" s="3">
        <v>2015</v>
      </c>
      <c r="F31" s="3">
        <v>2017</v>
      </c>
      <c r="G31" s="3">
        <v>2018</v>
      </c>
      <c r="H31" s="276" t="s">
        <v>3</v>
      </c>
      <c r="I31" s="277"/>
    </row>
    <row r="32" spans="1:9" ht="14.25" customHeight="1">
      <c r="A32" s="312"/>
      <c r="B32" s="312"/>
      <c r="C32" s="313"/>
      <c r="D32" s="287" t="s">
        <v>287</v>
      </c>
      <c r="E32" s="278"/>
      <c r="F32" s="278"/>
      <c r="G32" s="316"/>
      <c r="H32" s="314"/>
      <c r="I32" s="315"/>
    </row>
    <row r="33" spans="1:9" ht="8.25" customHeight="1">
      <c r="A33" s="161"/>
      <c r="B33" s="161"/>
      <c r="C33" s="162"/>
      <c r="D33" s="162"/>
      <c r="E33" s="163"/>
      <c r="F33" s="163"/>
      <c r="G33" s="163"/>
      <c r="H33" s="179"/>
      <c r="I33" s="179"/>
    </row>
    <row r="34" spans="1:9" s="8" customFormat="1" ht="13.5" customHeight="1">
      <c r="A34" s="8" t="s">
        <v>7</v>
      </c>
      <c r="C34" s="19"/>
      <c r="D34" s="14">
        <v>167.9</v>
      </c>
      <c r="E34" s="20">
        <v>260.9668</v>
      </c>
      <c r="F34" s="20">
        <v>143.6209</v>
      </c>
      <c r="G34" s="127">
        <f>280699.7/1000</f>
        <v>280.6997</v>
      </c>
      <c r="H34" s="176" t="s">
        <v>5</v>
      </c>
      <c r="I34" s="164"/>
    </row>
    <row r="35" spans="3:9" s="8" customFormat="1" ht="13.5" customHeight="1">
      <c r="C35" s="19"/>
      <c r="D35" s="48"/>
      <c r="E35" s="22"/>
      <c r="F35" s="22"/>
      <c r="G35" s="26"/>
      <c r="H35" s="176"/>
      <c r="I35" s="164"/>
    </row>
    <row r="36" spans="1:9" s="8" customFormat="1" ht="13.5" customHeight="1">
      <c r="A36" s="111" t="s">
        <v>146</v>
      </c>
      <c r="C36" s="19"/>
      <c r="D36" s="48"/>
      <c r="E36" s="22"/>
      <c r="F36" s="22"/>
      <c r="G36" s="26"/>
      <c r="H36" s="177" t="s">
        <v>147</v>
      </c>
      <c r="I36" s="164"/>
    </row>
    <row r="37" spans="1:9" s="8" customFormat="1" ht="13.5" customHeight="1">
      <c r="A37" s="303" t="s">
        <v>42</v>
      </c>
      <c r="B37" s="303"/>
      <c r="C37" s="304"/>
      <c r="D37" s="48">
        <v>100.1</v>
      </c>
      <c r="E37" s="22">
        <v>125.7745</v>
      </c>
      <c r="F37" s="22">
        <v>80.0621</v>
      </c>
      <c r="G37" s="26">
        <f>117074.3/1000</f>
        <v>117.07430000000001</v>
      </c>
      <c r="H37" s="178" t="s">
        <v>45</v>
      </c>
      <c r="I37" s="164"/>
    </row>
    <row r="38" spans="1:9" s="8" customFormat="1" ht="13.5" customHeight="1">
      <c r="A38" s="303" t="s">
        <v>43</v>
      </c>
      <c r="B38" s="303"/>
      <c r="C38" s="304"/>
      <c r="D38" s="48">
        <v>30.1</v>
      </c>
      <c r="E38" s="22">
        <v>65.452</v>
      </c>
      <c r="F38" s="22">
        <v>56.5404</v>
      </c>
      <c r="G38" s="26">
        <f>137223.5/1000</f>
        <v>137.2235</v>
      </c>
      <c r="H38" s="178" t="s">
        <v>46</v>
      </c>
      <c r="I38" s="164"/>
    </row>
    <row r="39" spans="1:9" s="8" customFormat="1" ht="13.5" customHeight="1">
      <c r="A39" s="305" t="s">
        <v>44</v>
      </c>
      <c r="B39" s="305"/>
      <c r="C39" s="306"/>
      <c r="D39" s="48" t="s">
        <v>77</v>
      </c>
      <c r="E39" s="22" t="s">
        <v>77</v>
      </c>
      <c r="F39" s="22">
        <v>1.4545</v>
      </c>
      <c r="G39" s="26" t="s">
        <v>77</v>
      </c>
      <c r="H39" s="178" t="s">
        <v>158</v>
      </c>
      <c r="I39" s="164"/>
    </row>
    <row r="40" spans="1:9" s="8" customFormat="1" ht="13.5" customHeight="1">
      <c r="A40" s="307" t="s">
        <v>50</v>
      </c>
      <c r="B40" s="307"/>
      <c r="C40" s="308"/>
      <c r="D40" s="48"/>
      <c r="E40" s="22"/>
      <c r="F40" s="22"/>
      <c r="G40" s="26"/>
      <c r="H40" s="178"/>
      <c r="I40" s="164"/>
    </row>
    <row r="41" spans="1:9" s="8" customFormat="1" ht="13.5" customHeight="1">
      <c r="A41" s="72" t="s">
        <v>51</v>
      </c>
      <c r="C41" s="19"/>
      <c r="D41" s="48" t="s">
        <v>77</v>
      </c>
      <c r="E41" s="22" t="s">
        <v>77</v>
      </c>
      <c r="F41" s="248" t="s">
        <v>266</v>
      </c>
      <c r="G41" s="26" t="s">
        <v>77</v>
      </c>
      <c r="H41" s="178" t="s">
        <v>47</v>
      </c>
      <c r="I41" s="164"/>
    </row>
    <row r="42" spans="1:9" s="8" customFormat="1" ht="13.5" customHeight="1">
      <c r="A42" s="17" t="s">
        <v>30</v>
      </c>
      <c r="C42" s="19"/>
      <c r="D42" s="48">
        <v>36.8</v>
      </c>
      <c r="E42" s="22" t="s">
        <v>77</v>
      </c>
      <c r="F42" s="22">
        <v>5.563899999999999</v>
      </c>
      <c r="G42" s="26">
        <f>24187/1000</f>
        <v>24.187</v>
      </c>
      <c r="H42" s="178" t="s">
        <v>31</v>
      </c>
      <c r="I42" s="164"/>
    </row>
    <row r="43" ht="7.5" customHeight="1"/>
    <row r="44" spans="1:7" ht="10.5" customHeight="1">
      <c r="A44" s="309" t="s">
        <v>315</v>
      </c>
      <c r="B44" s="309"/>
      <c r="C44" s="309"/>
      <c r="D44" s="309"/>
      <c r="E44" s="253"/>
      <c r="F44" s="253"/>
      <c r="G44" s="253"/>
    </row>
    <row r="45" spans="1:3" ht="10.5" customHeight="1">
      <c r="A45" s="241" t="s">
        <v>317</v>
      </c>
      <c r="B45" s="263"/>
      <c r="C45" s="263"/>
    </row>
    <row r="46" spans="1:2" ht="9.75">
      <c r="A46" s="37"/>
      <c r="B46" s="37"/>
    </row>
  </sheetData>
  <sheetProtection/>
  <mergeCells count="28">
    <mergeCell ref="A4:I4"/>
    <mergeCell ref="A5:I5"/>
    <mergeCell ref="A6:E7"/>
    <mergeCell ref="F7:I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8:C38"/>
    <mergeCell ref="A39:C39"/>
    <mergeCell ref="A40:C40"/>
    <mergeCell ref="A44:D44"/>
    <mergeCell ref="A24:I24"/>
    <mergeCell ref="A30:I30"/>
    <mergeCell ref="A31:C32"/>
    <mergeCell ref="H31:I32"/>
    <mergeCell ref="D32:G32"/>
    <mergeCell ref="A37:C37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view="pageLayout" zoomScale="115" zoomScalePageLayoutView="115" workbookViewId="0" topLeftCell="A22">
      <selection activeCell="C28" sqref="C28"/>
    </sheetView>
  </sheetViews>
  <sheetFormatPr defaultColWidth="8.8984375" defaultRowHeight="14.25"/>
  <cols>
    <col min="1" max="1" width="12.3984375" style="7" customWidth="1"/>
    <col min="2" max="2" width="3.19921875" style="7" customWidth="1"/>
    <col min="3" max="6" width="6.09765625" style="7" customWidth="1"/>
    <col min="7" max="7" width="22.3984375" style="7" customWidth="1"/>
    <col min="8" max="16384" width="8.8984375" style="7" customWidth="1"/>
  </cols>
  <sheetData>
    <row r="1" spans="1:7" ht="11.25" customHeight="1">
      <c r="A1" s="10"/>
      <c r="B1" s="10"/>
      <c r="C1" s="10"/>
      <c r="D1" s="10"/>
      <c r="E1" s="10"/>
      <c r="F1" s="10"/>
      <c r="G1" s="10"/>
    </row>
    <row r="2" ht="12" customHeight="1"/>
    <row r="3" spans="1:3" ht="11.25">
      <c r="A3" s="76" t="s">
        <v>349</v>
      </c>
      <c r="B3" s="64"/>
      <c r="C3" s="75"/>
    </row>
    <row r="4" spans="1:7" ht="9.75">
      <c r="A4" s="334" t="s">
        <v>52</v>
      </c>
      <c r="B4" s="334"/>
      <c r="C4" s="334"/>
      <c r="D4" s="334"/>
      <c r="E4" s="334"/>
      <c r="F4" s="334"/>
      <c r="G4" s="334"/>
    </row>
    <row r="5" spans="1:7" ht="10.5" customHeight="1">
      <c r="A5" s="335" t="s">
        <v>207</v>
      </c>
      <c r="B5" s="335"/>
      <c r="C5" s="335"/>
      <c r="D5" s="335"/>
      <c r="E5" s="335"/>
      <c r="F5" s="335"/>
      <c r="G5" s="335"/>
    </row>
    <row r="6" spans="1:7" s="181" customFormat="1" ht="12" customHeight="1">
      <c r="A6" s="336" t="s">
        <v>53</v>
      </c>
      <c r="B6" s="336"/>
      <c r="C6" s="336"/>
      <c r="D6" s="336"/>
      <c r="E6" s="336"/>
      <c r="F6" s="336"/>
      <c r="G6" s="336"/>
    </row>
    <row r="7" spans="1:7" ht="19.5" customHeight="1">
      <c r="A7" s="302" t="s">
        <v>2</v>
      </c>
      <c r="B7" s="311"/>
      <c r="C7" s="332" t="s">
        <v>186</v>
      </c>
      <c r="D7" s="294" t="s">
        <v>204</v>
      </c>
      <c r="E7" s="295"/>
      <c r="F7" s="332" t="s">
        <v>205</v>
      </c>
      <c r="G7" s="276" t="s">
        <v>3</v>
      </c>
    </row>
    <row r="8" spans="1:7" ht="50.25" customHeight="1">
      <c r="A8" s="312"/>
      <c r="B8" s="313"/>
      <c r="C8" s="333"/>
      <c r="D8" s="27" t="s">
        <v>203</v>
      </c>
      <c r="E8" s="105" t="s">
        <v>288</v>
      </c>
      <c r="F8" s="333"/>
      <c r="G8" s="314"/>
    </row>
    <row r="9" spans="1:7" ht="9.75" customHeight="1">
      <c r="A9" s="312"/>
      <c r="B9" s="313"/>
      <c r="C9" s="312" t="s">
        <v>262</v>
      </c>
      <c r="D9" s="312"/>
      <c r="E9" s="312"/>
      <c r="F9" s="313"/>
      <c r="G9" s="314"/>
    </row>
    <row r="10" spans="1:7" s="37" customFormat="1" ht="12.75" customHeight="1">
      <c r="A10" s="149" t="s">
        <v>7</v>
      </c>
      <c r="B10" s="162">
        <v>2010</v>
      </c>
      <c r="C10" s="182">
        <v>123.7</v>
      </c>
      <c r="D10" s="183" t="s">
        <v>77</v>
      </c>
      <c r="E10" s="183" t="s">
        <v>77</v>
      </c>
      <c r="F10" s="183">
        <v>52.7</v>
      </c>
      <c r="G10" s="153" t="s">
        <v>5</v>
      </c>
    </row>
    <row r="11" spans="2:7" ht="9" customHeight="1">
      <c r="B11" s="12">
        <v>2015</v>
      </c>
      <c r="C11" s="5">
        <v>135.7347</v>
      </c>
      <c r="D11" s="30" t="s">
        <v>77</v>
      </c>
      <c r="E11" s="30">
        <v>15.8029</v>
      </c>
      <c r="F11" s="48" t="s">
        <v>77</v>
      </c>
      <c r="G11" s="157"/>
    </row>
    <row r="12" spans="2:7" ht="9" customHeight="1">
      <c r="B12" s="12">
        <v>2017</v>
      </c>
      <c r="C12" s="5">
        <v>90.1797</v>
      </c>
      <c r="D12" s="30">
        <v>17.81</v>
      </c>
      <c r="E12" s="30">
        <v>17.2195</v>
      </c>
      <c r="F12" s="22">
        <v>55.1502</v>
      </c>
      <c r="G12" s="178"/>
    </row>
    <row r="13" spans="2:7" ht="9" customHeight="1">
      <c r="B13" s="19">
        <v>2018</v>
      </c>
      <c r="C13" s="83">
        <f>280699.7/1000</f>
        <v>280.6997</v>
      </c>
      <c r="D13" s="29">
        <f>84685.6/1000</f>
        <v>84.68560000000001</v>
      </c>
      <c r="E13" s="29">
        <f>29740.4/1000</f>
        <v>29.7404</v>
      </c>
      <c r="F13" s="20">
        <f>166273.7/1000</f>
        <v>166.27370000000002</v>
      </c>
      <c r="G13" s="178"/>
    </row>
    <row r="14" spans="1:7" ht="9" customHeight="1">
      <c r="A14" s="37" t="s">
        <v>111</v>
      </c>
      <c r="B14" s="19"/>
      <c r="C14" s="83"/>
      <c r="D14" s="30"/>
      <c r="E14" s="30"/>
      <c r="F14" s="20"/>
      <c r="G14" s="159"/>
    </row>
    <row r="15" spans="1:7" ht="9" customHeight="1">
      <c r="A15" s="15" t="s">
        <v>162</v>
      </c>
      <c r="B15" s="19"/>
      <c r="C15" s="83"/>
      <c r="D15" s="30"/>
      <c r="E15" s="30"/>
      <c r="F15" s="20"/>
      <c r="G15" s="155"/>
    </row>
    <row r="16" spans="1:7" ht="9" customHeight="1">
      <c r="A16" s="15" t="s">
        <v>163</v>
      </c>
      <c r="B16" s="19"/>
      <c r="C16" s="5">
        <f>82062.8/1000</f>
        <v>82.06280000000001</v>
      </c>
      <c r="D16" s="30">
        <f>61808.5/1000</f>
        <v>61.8085</v>
      </c>
      <c r="E16" s="30" t="s">
        <v>77</v>
      </c>
      <c r="F16" s="22" t="s">
        <v>77</v>
      </c>
      <c r="G16" s="155" t="s">
        <v>103</v>
      </c>
    </row>
    <row r="17" spans="1:7" ht="9" customHeight="1">
      <c r="A17" s="37" t="s">
        <v>161</v>
      </c>
      <c r="B17" s="12"/>
      <c r="C17" s="5"/>
      <c r="D17" s="30"/>
      <c r="E17" s="30"/>
      <c r="F17" s="22"/>
      <c r="G17" s="155" t="s">
        <v>168</v>
      </c>
    </row>
    <row r="18" spans="1:7" ht="9" customHeight="1">
      <c r="A18" s="15" t="s">
        <v>164</v>
      </c>
      <c r="B18" s="12"/>
      <c r="C18" s="248" t="s">
        <v>266</v>
      </c>
      <c r="D18" s="248" t="s">
        <v>266</v>
      </c>
      <c r="E18" s="248" t="s">
        <v>266</v>
      </c>
      <c r="F18" s="248" t="s">
        <v>266</v>
      </c>
      <c r="G18" s="155" t="s">
        <v>120</v>
      </c>
    </row>
    <row r="19" spans="1:7" ht="9" customHeight="1">
      <c r="A19" s="37" t="s">
        <v>165</v>
      </c>
      <c r="B19" s="12"/>
      <c r="C19" s="248" t="s">
        <v>266</v>
      </c>
      <c r="D19" s="248" t="s">
        <v>266</v>
      </c>
      <c r="E19" s="248" t="s">
        <v>266</v>
      </c>
      <c r="F19" s="248" t="s">
        <v>266</v>
      </c>
      <c r="G19" s="155" t="s">
        <v>169</v>
      </c>
    </row>
    <row r="20" spans="1:7" ht="9" customHeight="1">
      <c r="A20" s="37" t="s">
        <v>261</v>
      </c>
      <c r="B20" s="12"/>
      <c r="C20" s="22">
        <f>80231.1/1000</f>
        <v>80.23110000000001</v>
      </c>
      <c r="D20" s="30" t="s">
        <v>77</v>
      </c>
      <c r="E20" s="30" t="s">
        <v>77</v>
      </c>
      <c r="F20" s="22" t="s">
        <v>77</v>
      </c>
      <c r="G20" s="155" t="s">
        <v>289</v>
      </c>
    </row>
    <row r="21" spans="1:7" ht="9" customHeight="1">
      <c r="A21" s="37" t="s">
        <v>166</v>
      </c>
      <c r="B21" s="12"/>
      <c r="C21" s="22">
        <f>1831.7/1000</f>
        <v>1.8317</v>
      </c>
      <c r="D21" s="30" t="s">
        <v>77</v>
      </c>
      <c r="E21" s="30" t="s">
        <v>77</v>
      </c>
      <c r="F21" s="22">
        <f>1726.7/1000</f>
        <v>1.7267000000000001</v>
      </c>
      <c r="G21" s="155" t="s">
        <v>170</v>
      </c>
    </row>
    <row r="22" spans="1:7" ht="9" customHeight="1">
      <c r="A22" s="7" t="s">
        <v>113</v>
      </c>
      <c r="B22" s="12"/>
      <c r="C22" s="5"/>
      <c r="D22" s="30"/>
      <c r="E22" s="30"/>
      <c r="F22" s="48"/>
      <c r="G22" s="157"/>
    </row>
    <row r="23" spans="1:7" ht="9" customHeight="1">
      <c r="A23" s="7" t="s">
        <v>114</v>
      </c>
      <c r="B23" s="12"/>
      <c r="C23" s="22" t="s">
        <v>77</v>
      </c>
      <c r="D23" s="248" t="s">
        <v>266</v>
      </c>
      <c r="E23" s="248" t="s">
        <v>266</v>
      </c>
      <c r="F23" s="22" t="s">
        <v>77</v>
      </c>
      <c r="G23" s="157" t="s">
        <v>106</v>
      </c>
    </row>
    <row r="24" spans="1:7" ht="9" customHeight="1">
      <c r="A24" s="7" t="s">
        <v>100</v>
      </c>
      <c r="B24" s="12"/>
      <c r="C24" s="5">
        <f>165429.3/1000</f>
        <v>165.42929999999998</v>
      </c>
      <c r="D24" s="5">
        <f>10815.6/1000</f>
        <v>10.8156</v>
      </c>
      <c r="E24" s="5">
        <f>19223.6/1000</f>
        <v>19.223599999999998</v>
      </c>
      <c r="F24" s="5">
        <f>135390.1/1000</f>
        <v>135.39010000000002</v>
      </c>
      <c r="G24" s="157" t="s">
        <v>107</v>
      </c>
    </row>
    <row r="25" spans="1:7" ht="9" customHeight="1">
      <c r="A25" s="37" t="s">
        <v>115</v>
      </c>
      <c r="B25" s="12"/>
      <c r="C25" s="5"/>
      <c r="D25" s="30"/>
      <c r="E25" s="5"/>
      <c r="F25" s="48"/>
      <c r="G25" s="155"/>
    </row>
    <row r="26" spans="1:7" ht="9" customHeight="1">
      <c r="A26" s="15" t="s">
        <v>171</v>
      </c>
      <c r="B26" s="13"/>
      <c r="C26" s="5">
        <f>163799.1/1000</f>
        <v>163.7991</v>
      </c>
      <c r="D26" s="22" t="s">
        <v>77</v>
      </c>
      <c r="E26" s="5">
        <f>19053.1/1000</f>
        <v>19.053099999999997</v>
      </c>
      <c r="F26" s="22" t="s">
        <v>77</v>
      </c>
      <c r="G26" s="155" t="s">
        <v>108</v>
      </c>
    </row>
    <row r="27" spans="1:7" ht="9" customHeight="1">
      <c r="A27" s="7" t="s">
        <v>102</v>
      </c>
      <c r="B27" s="12"/>
      <c r="C27" s="22" t="s">
        <v>77</v>
      </c>
      <c r="D27" s="22">
        <f>10136.6/1000</f>
        <v>10.1366</v>
      </c>
      <c r="E27" s="248" t="s">
        <v>266</v>
      </c>
      <c r="F27" s="22" t="s">
        <v>77</v>
      </c>
      <c r="G27" s="157" t="s">
        <v>109</v>
      </c>
    </row>
    <row r="28" spans="1:7" ht="12.75" customHeight="1">
      <c r="A28" s="7" t="s">
        <v>290</v>
      </c>
      <c r="B28" s="12"/>
      <c r="C28" s="22">
        <f>102231.6/1000</f>
        <v>102.2316</v>
      </c>
      <c r="D28" s="22">
        <f>63733.4/1000</f>
        <v>63.7334</v>
      </c>
      <c r="E28" s="22">
        <f>10516.8/1000</f>
        <v>10.5168</v>
      </c>
      <c r="F28" s="22">
        <f>27981.4/1000</f>
        <v>27.9814</v>
      </c>
      <c r="G28" s="157" t="s">
        <v>206</v>
      </c>
    </row>
    <row r="29" spans="1:8" ht="20.25" customHeight="1">
      <c r="A29" s="329" t="s">
        <v>339</v>
      </c>
      <c r="B29" s="329"/>
      <c r="C29" s="329"/>
      <c r="D29" s="329"/>
      <c r="E29" s="329"/>
      <c r="F29" s="329"/>
      <c r="G29" s="329"/>
      <c r="H29" s="112"/>
    </row>
    <row r="30" spans="1:7" ht="18" customHeight="1">
      <c r="A30" s="330" t="s">
        <v>340</v>
      </c>
      <c r="B30" s="331"/>
      <c r="C30" s="331"/>
      <c r="D30" s="331"/>
      <c r="E30" s="331"/>
      <c r="F30" s="331"/>
      <c r="G30" s="331"/>
    </row>
    <row r="31" ht="6.75" customHeight="1"/>
    <row r="32" ht="12" customHeight="1">
      <c r="A32" s="64" t="s">
        <v>350</v>
      </c>
    </row>
    <row r="33" spans="1:7" ht="9.75" customHeight="1">
      <c r="A33" s="334" t="s">
        <v>54</v>
      </c>
      <c r="B33" s="334"/>
      <c r="C33" s="334"/>
      <c r="D33" s="334"/>
      <c r="E33" s="334"/>
      <c r="F33" s="334"/>
      <c r="G33" s="334"/>
    </row>
    <row r="34" spans="1:7" ht="9.75" customHeight="1">
      <c r="A34" s="121" t="s">
        <v>6</v>
      </c>
      <c r="B34" s="77"/>
      <c r="C34" s="77"/>
      <c r="D34" s="77"/>
      <c r="E34" s="77"/>
      <c r="F34" s="77"/>
      <c r="G34" s="77"/>
    </row>
    <row r="35" spans="1:7" ht="9.75" customHeight="1">
      <c r="A35" s="167" t="s">
        <v>148</v>
      </c>
      <c r="B35" s="77"/>
      <c r="C35" s="77"/>
      <c r="D35" s="77"/>
      <c r="E35" s="77"/>
      <c r="F35" s="77"/>
      <c r="G35" s="77"/>
    </row>
    <row r="36" spans="1:6" s="185" customFormat="1" ht="12" customHeight="1">
      <c r="A36" s="168" t="s">
        <v>318</v>
      </c>
      <c r="B36" s="184"/>
      <c r="C36" s="184"/>
      <c r="D36" s="184"/>
      <c r="E36" s="184"/>
      <c r="F36" s="184"/>
    </row>
    <row r="37" spans="1:7" ht="12" customHeight="1">
      <c r="A37" s="302" t="s">
        <v>2</v>
      </c>
      <c r="B37" s="311"/>
      <c r="C37" s="57">
        <v>2010</v>
      </c>
      <c r="D37" s="3">
        <v>2015</v>
      </c>
      <c r="E37" s="3">
        <v>2017</v>
      </c>
      <c r="F37" s="4">
        <v>2018</v>
      </c>
      <c r="G37" s="277" t="s">
        <v>3</v>
      </c>
    </row>
    <row r="38" spans="1:7" ht="9.75" customHeight="1">
      <c r="A38" s="312"/>
      <c r="B38" s="313"/>
      <c r="C38" s="287" t="s">
        <v>291</v>
      </c>
      <c r="D38" s="278"/>
      <c r="E38" s="278"/>
      <c r="F38" s="279"/>
      <c r="G38" s="315"/>
    </row>
    <row r="39" spans="1:9" ht="15" customHeight="1">
      <c r="A39" s="171" t="s">
        <v>7</v>
      </c>
      <c r="B39" s="186"/>
      <c r="C39" s="172" t="s">
        <v>77</v>
      </c>
      <c r="D39" s="187">
        <v>75.3</v>
      </c>
      <c r="E39" s="188">
        <v>82.80823029614966</v>
      </c>
      <c r="F39" s="186">
        <v>82.9</v>
      </c>
      <c r="G39" s="189" t="s">
        <v>5</v>
      </c>
      <c r="I39" s="11"/>
    </row>
    <row r="40" spans="1:7" ht="9" customHeight="1">
      <c r="A40" s="37" t="s">
        <v>111</v>
      </c>
      <c r="B40" s="19"/>
      <c r="C40" s="30"/>
      <c r="D40" s="30"/>
      <c r="E40" s="14"/>
      <c r="F40" s="14"/>
      <c r="G40" s="159"/>
    </row>
    <row r="41" spans="1:7" ht="9" customHeight="1">
      <c r="A41" s="15" t="s">
        <v>162</v>
      </c>
      <c r="B41" s="19"/>
      <c r="C41" s="30"/>
      <c r="D41" s="30"/>
      <c r="E41" s="14"/>
      <c r="F41" s="14"/>
      <c r="G41" s="155"/>
    </row>
    <row r="42" spans="1:7" ht="9" customHeight="1">
      <c r="A42" s="15" t="s">
        <v>163</v>
      </c>
      <c r="B42" s="19"/>
      <c r="C42" s="30">
        <v>21.5</v>
      </c>
      <c r="D42" s="30">
        <v>80</v>
      </c>
      <c r="E42" s="48">
        <v>92.06825835917499</v>
      </c>
      <c r="F42" s="22">
        <v>92.5</v>
      </c>
      <c r="G42" s="155" t="s">
        <v>103</v>
      </c>
    </row>
    <row r="43" spans="1:7" ht="9" customHeight="1">
      <c r="A43" s="37" t="s">
        <v>161</v>
      </c>
      <c r="B43" s="19"/>
      <c r="C43" s="30"/>
      <c r="D43" s="30"/>
      <c r="E43" s="14"/>
      <c r="F43" s="14"/>
      <c r="G43" s="155" t="s">
        <v>168</v>
      </c>
    </row>
    <row r="44" spans="1:7" ht="9" customHeight="1">
      <c r="A44" s="15" t="s">
        <v>164</v>
      </c>
      <c r="B44" s="19"/>
      <c r="C44" s="248" t="s">
        <v>266</v>
      </c>
      <c r="D44" s="248" t="s">
        <v>266</v>
      </c>
      <c r="E44" s="248" t="s">
        <v>266</v>
      </c>
      <c r="F44" s="248" t="s">
        <v>266</v>
      </c>
      <c r="G44" s="166" t="s">
        <v>167</v>
      </c>
    </row>
    <row r="45" spans="1:7" ht="9" customHeight="1">
      <c r="A45" s="37" t="s">
        <v>165</v>
      </c>
      <c r="B45" s="19"/>
      <c r="C45" s="248" t="s">
        <v>266</v>
      </c>
      <c r="D45" s="248" t="s">
        <v>266</v>
      </c>
      <c r="E45" s="248" t="s">
        <v>266</v>
      </c>
      <c r="F45" s="248" t="s">
        <v>266</v>
      </c>
      <c r="G45" s="155" t="s">
        <v>169</v>
      </c>
    </row>
    <row r="46" spans="1:7" ht="9" customHeight="1">
      <c r="A46" s="37" t="s">
        <v>260</v>
      </c>
      <c r="B46" s="19"/>
      <c r="C46" s="22" t="s">
        <v>77</v>
      </c>
      <c r="D46" s="30">
        <v>80.3</v>
      </c>
      <c r="E46" s="48">
        <v>92.07921874563436</v>
      </c>
      <c r="F46" s="22">
        <v>92.5</v>
      </c>
      <c r="G46" s="155" t="s">
        <v>292</v>
      </c>
    </row>
    <row r="47" spans="1:7" ht="9" customHeight="1">
      <c r="A47" s="37" t="s">
        <v>166</v>
      </c>
      <c r="B47" s="19"/>
      <c r="C47" s="30">
        <v>92.3</v>
      </c>
      <c r="D47" s="30">
        <v>38.5</v>
      </c>
      <c r="E47" s="48">
        <v>85.54913294797689</v>
      </c>
      <c r="F47" s="22">
        <v>61.1</v>
      </c>
      <c r="G47" s="155" t="s">
        <v>170</v>
      </c>
    </row>
    <row r="48" spans="1:7" ht="9" customHeight="1">
      <c r="A48" s="7" t="s">
        <v>113</v>
      </c>
      <c r="B48" s="12"/>
      <c r="C48" s="30"/>
      <c r="D48" s="30"/>
      <c r="E48" s="48"/>
      <c r="F48" s="48"/>
      <c r="G48" s="157"/>
    </row>
    <row r="49" spans="1:7" ht="9" customHeight="1">
      <c r="A49" s="7" t="s">
        <v>172</v>
      </c>
      <c r="B49" s="12"/>
      <c r="C49" s="248" t="s">
        <v>266</v>
      </c>
      <c r="D49" s="248" t="s">
        <v>266</v>
      </c>
      <c r="E49" s="248" t="s">
        <v>266</v>
      </c>
      <c r="F49" s="30" t="s">
        <v>77</v>
      </c>
      <c r="G49" s="157" t="s">
        <v>106</v>
      </c>
    </row>
    <row r="50" spans="1:7" ht="9" customHeight="1">
      <c r="A50" s="7" t="s">
        <v>100</v>
      </c>
      <c r="B50" s="12"/>
      <c r="C50" s="30">
        <v>12.4</v>
      </c>
      <c r="D50" s="30">
        <v>41.3</v>
      </c>
      <c r="E50" s="48">
        <v>38.95675265553869</v>
      </c>
      <c r="F50" s="22">
        <v>23.9</v>
      </c>
      <c r="G50" s="157" t="s">
        <v>107</v>
      </c>
    </row>
    <row r="51" spans="1:7" ht="9" customHeight="1">
      <c r="A51" s="37" t="s">
        <v>115</v>
      </c>
      <c r="B51" s="12"/>
      <c r="C51" s="30"/>
      <c r="D51" s="30"/>
      <c r="E51" s="48"/>
      <c r="F51" s="48"/>
      <c r="G51" s="155"/>
    </row>
    <row r="52" spans="1:7" ht="9" customHeight="1">
      <c r="A52" s="15" t="s">
        <v>171</v>
      </c>
      <c r="B52" s="13"/>
      <c r="C52" s="22">
        <v>12.4</v>
      </c>
      <c r="D52" s="115">
        <v>41.5</v>
      </c>
      <c r="E52" s="115">
        <v>39.219845956844985</v>
      </c>
      <c r="F52" s="115">
        <v>23.9</v>
      </c>
      <c r="G52" s="166" t="s">
        <v>132</v>
      </c>
    </row>
    <row r="53" spans="1:7" ht="9" customHeight="1">
      <c r="A53" s="7" t="s">
        <v>102</v>
      </c>
      <c r="B53" s="12"/>
      <c r="C53" s="248" t="s">
        <v>266</v>
      </c>
      <c r="D53" s="48" t="s">
        <v>77</v>
      </c>
      <c r="E53" s="48">
        <v>14.98702853721812</v>
      </c>
      <c r="F53" s="22" t="s">
        <v>77</v>
      </c>
      <c r="G53" s="157" t="s">
        <v>109</v>
      </c>
    </row>
    <row r="54" spans="1:7" ht="11.25" customHeight="1">
      <c r="A54" s="7" t="s">
        <v>293</v>
      </c>
      <c r="B54" s="12"/>
      <c r="C54" s="22">
        <v>21.5</v>
      </c>
      <c r="D54" s="22">
        <v>77.6</v>
      </c>
      <c r="E54" s="22">
        <v>84.28955254625366</v>
      </c>
      <c r="F54" s="22">
        <v>88.8</v>
      </c>
      <c r="G54" s="157" t="s">
        <v>184</v>
      </c>
    </row>
    <row r="55" spans="1:8" ht="12" customHeight="1">
      <c r="A55" s="112" t="s">
        <v>342</v>
      </c>
      <c r="B55" s="112"/>
      <c r="C55" s="112"/>
      <c r="D55" s="112"/>
      <c r="E55" s="112"/>
      <c r="F55" s="112"/>
      <c r="G55" s="112"/>
      <c r="H55" s="112"/>
    </row>
    <row r="56" ht="9" customHeight="1">
      <c r="A56" s="247" t="s">
        <v>341</v>
      </c>
    </row>
    <row r="58" spans="3:6" ht="9.75">
      <c r="C58" s="11"/>
      <c r="D58" s="11"/>
      <c r="E58" s="11"/>
      <c r="F58" s="11"/>
    </row>
  </sheetData>
  <sheetProtection/>
  <mergeCells count="15">
    <mergeCell ref="F7:F8"/>
    <mergeCell ref="A4:G4"/>
    <mergeCell ref="A5:G5"/>
    <mergeCell ref="A6:G6"/>
    <mergeCell ref="A33:G33"/>
    <mergeCell ref="G37:G38"/>
    <mergeCell ref="C38:F38"/>
    <mergeCell ref="A37:B38"/>
    <mergeCell ref="G7:G9"/>
    <mergeCell ref="C9:F9"/>
    <mergeCell ref="A7:B9"/>
    <mergeCell ref="A29:G29"/>
    <mergeCell ref="A30:G30"/>
    <mergeCell ref="C7:C8"/>
    <mergeCell ref="D7:E7"/>
  </mergeCells>
  <printOptions/>
  <pageMargins left="0.5905511811023623" right="0.5905511811023623" top="0.4724409448818898" bottom="0.4330708661417323" header="0" footer="0"/>
  <pageSetup horizontalDpi="600" verticalDpi="600" orientation="portrait" paperSize="2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13">
      <selection activeCell="E13" sqref="E13"/>
    </sheetView>
  </sheetViews>
  <sheetFormatPr defaultColWidth="8.796875" defaultRowHeight="14.25"/>
  <cols>
    <col min="1" max="1" width="25.69921875" style="7" customWidth="1"/>
    <col min="2" max="2" width="7.19921875" style="7" customWidth="1"/>
    <col min="3" max="4" width="9.19921875" style="7" customWidth="1"/>
    <col min="5" max="5" width="11.19921875" style="7" customWidth="1"/>
    <col min="6" max="6" width="11.09765625" style="7" customWidth="1"/>
    <col min="7" max="16384" width="9" style="7" customWidth="1"/>
  </cols>
  <sheetData>
    <row r="1" spans="1:5" ht="11.25" customHeight="1">
      <c r="A1" s="10"/>
      <c r="B1" s="10"/>
      <c r="C1" s="10"/>
      <c r="D1" s="10"/>
      <c r="E1" s="10"/>
    </row>
    <row r="2" ht="12" customHeight="1"/>
    <row r="3" spans="1:5" ht="9.75" customHeight="1">
      <c r="A3" s="339" t="s">
        <v>351</v>
      </c>
      <c r="B3" s="339"/>
      <c r="C3" s="339"/>
      <c r="D3" s="339"/>
      <c r="E3" s="339"/>
    </row>
    <row r="4" spans="1:5" ht="9.75" customHeight="1">
      <c r="A4" s="122" t="s">
        <v>295</v>
      </c>
      <c r="B4" s="123"/>
      <c r="C4" s="123"/>
      <c r="D4" s="123"/>
      <c r="E4" s="123"/>
    </row>
    <row r="5" spans="1:5" ht="9.75" customHeight="1">
      <c r="A5" s="340" t="s">
        <v>239</v>
      </c>
      <c r="B5" s="340"/>
      <c r="C5" s="340"/>
      <c r="D5" s="340"/>
      <c r="E5" s="340"/>
    </row>
    <row r="6" spans="1:5" s="185" customFormat="1" ht="12" customHeight="1">
      <c r="A6" s="324" t="s">
        <v>238</v>
      </c>
      <c r="B6" s="324"/>
      <c r="C6" s="324"/>
      <c r="D6" s="324"/>
      <c r="E6" s="324"/>
    </row>
    <row r="7" spans="1:5" ht="24.75" customHeight="1">
      <c r="A7" s="289" t="s">
        <v>185</v>
      </c>
      <c r="B7" s="341" t="s">
        <v>246</v>
      </c>
      <c r="C7" s="289"/>
      <c r="D7" s="289"/>
      <c r="E7" s="289"/>
    </row>
    <row r="8" spans="1:5" ht="6" customHeight="1">
      <c r="A8" s="289"/>
      <c r="B8" s="342"/>
      <c r="C8" s="299"/>
      <c r="D8" s="299"/>
      <c r="E8" s="299"/>
    </row>
    <row r="9" spans="1:5" ht="42" customHeight="1">
      <c r="A9" s="289"/>
      <c r="B9" s="332" t="s">
        <v>208</v>
      </c>
      <c r="C9" s="342" t="s">
        <v>240</v>
      </c>
      <c r="D9" s="293"/>
      <c r="E9" s="287" t="s">
        <v>211</v>
      </c>
    </row>
    <row r="10" spans="1:5" ht="50.25" customHeight="1">
      <c r="A10" s="289"/>
      <c r="B10" s="290"/>
      <c r="C10" s="141" t="s">
        <v>209</v>
      </c>
      <c r="D10" s="141" t="s">
        <v>210</v>
      </c>
      <c r="E10" s="341"/>
    </row>
    <row r="11" spans="1:5" ht="15" customHeight="1">
      <c r="A11" s="162"/>
      <c r="B11" s="163"/>
      <c r="C11" s="163"/>
      <c r="D11" s="163"/>
      <c r="E11" s="161"/>
    </row>
    <row r="12" spans="1:5" s="8" customFormat="1" ht="13.5" customHeight="1">
      <c r="A12" s="19" t="s">
        <v>212</v>
      </c>
      <c r="B12" s="242">
        <v>4.3558722060130854</v>
      </c>
      <c r="C12" s="242">
        <v>2.398074311312766</v>
      </c>
      <c r="D12" s="242">
        <v>1.9577942346971882</v>
      </c>
      <c r="E12" s="243">
        <v>1.7118577769631425</v>
      </c>
    </row>
    <row r="13" spans="1:5" ht="13.5" customHeight="1">
      <c r="A13" s="13" t="s">
        <v>214</v>
      </c>
      <c r="B13" s="124">
        <v>2.968839028222615</v>
      </c>
      <c r="C13" s="22">
        <v>2.8885981646452095</v>
      </c>
      <c r="D13" s="22">
        <v>0.08024086357740556</v>
      </c>
      <c r="E13" s="26" t="s">
        <v>266</v>
      </c>
    </row>
    <row r="14" spans="1:5" ht="13.5" customHeight="1">
      <c r="A14" s="13" t="s">
        <v>213</v>
      </c>
      <c r="B14" s="22">
        <v>4.601733062047868</v>
      </c>
      <c r="C14" s="22">
        <v>2.3111256957952118</v>
      </c>
      <c r="D14" s="22">
        <v>2.2906030574896277</v>
      </c>
      <c r="E14" s="26">
        <v>2.015559081176966</v>
      </c>
    </row>
    <row r="15" spans="1:5" s="8" customFormat="1" ht="15" customHeight="1">
      <c r="A15" s="12" t="s">
        <v>11</v>
      </c>
      <c r="B15" s="22">
        <v>5.153755351926693</v>
      </c>
      <c r="C15" s="22">
        <v>2.8491039382873486</v>
      </c>
      <c r="D15" s="22">
        <v>2.304651413639345</v>
      </c>
      <c r="E15" s="26">
        <v>2.035733364011044</v>
      </c>
    </row>
    <row r="16" spans="1:5" s="8" customFormat="1" ht="13.5" customHeight="1">
      <c r="A16" s="190" t="s">
        <v>12</v>
      </c>
      <c r="B16" s="22"/>
      <c r="C16" s="22"/>
      <c r="D16" s="22"/>
      <c r="E16" s="127"/>
    </row>
    <row r="17" spans="1:5" ht="13.5" customHeight="1">
      <c r="A17" s="13" t="s">
        <v>215</v>
      </c>
      <c r="B17" s="22"/>
      <c r="C17" s="22"/>
      <c r="D17" s="22"/>
      <c r="E17" s="26"/>
    </row>
    <row r="18" spans="1:5" ht="13.5" customHeight="1">
      <c r="A18" s="116" t="s">
        <v>149</v>
      </c>
      <c r="B18" s="22">
        <v>3.832607745959056</v>
      </c>
      <c r="C18" s="22">
        <v>0.33321784191735837</v>
      </c>
      <c r="D18" s="22">
        <v>3.499389904041698</v>
      </c>
      <c r="E18" s="26">
        <v>0.9696497597276411</v>
      </c>
    </row>
    <row r="19" spans="1:5" ht="13.5" customHeight="1">
      <c r="A19" s="169" t="s">
        <v>150</v>
      </c>
      <c r="B19" s="22"/>
      <c r="C19" s="22"/>
      <c r="D19" s="22"/>
      <c r="E19" s="26"/>
    </row>
    <row r="20" spans="1:5" ht="15" customHeight="1">
      <c r="A20" s="25" t="s">
        <v>56</v>
      </c>
      <c r="B20" s="22"/>
      <c r="C20" s="22"/>
      <c r="D20" s="22"/>
      <c r="E20" s="26"/>
    </row>
    <row r="21" spans="1:5" ht="13.5" customHeight="1">
      <c r="A21" s="13" t="s">
        <v>57</v>
      </c>
      <c r="B21" s="22">
        <v>23.892418300653596</v>
      </c>
      <c r="C21" s="22">
        <v>7.847058823529411</v>
      </c>
      <c r="D21" s="22">
        <v>16.045359477124183</v>
      </c>
      <c r="E21" s="26">
        <v>13.475323921568627</v>
      </c>
    </row>
    <row r="22" spans="1:5" ht="13.5" customHeight="1">
      <c r="A22" s="191" t="s">
        <v>156</v>
      </c>
      <c r="B22" s="22"/>
      <c r="C22" s="22"/>
      <c r="D22" s="22"/>
      <c r="E22" s="26"/>
    </row>
    <row r="23" spans="1:5" ht="15" customHeight="1">
      <c r="A23" s="25" t="s">
        <v>88</v>
      </c>
      <c r="B23" s="22"/>
      <c r="C23" s="22"/>
      <c r="D23" s="22"/>
      <c r="E23" s="26"/>
    </row>
    <row r="24" spans="1:5" ht="13.5" customHeight="1">
      <c r="A24" s="13" t="s">
        <v>84</v>
      </c>
      <c r="B24" s="22"/>
      <c r="C24" s="22"/>
      <c r="D24" s="22"/>
      <c r="E24" s="26"/>
    </row>
    <row r="25" spans="1:5" ht="13.5" customHeight="1">
      <c r="A25" s="13" t="s">
        <v>173</v>
      </c>
      <c r="B25" s="22">
        <v>4.634797993809219</v>
      </c>
      <c r="C25" s="22">
        <v>3.337790128132371</v>
      </c>
      <c r="D25" s="22">
        <v>1.2970078656768476</v>
      </c>
      <c r="E25" s="26">
        <v>2.841131170205051</v>
      </c>
    </row>
    <row r="26" spans="1:5" ht="13.5" customHeight="1">
      <c r="A26" s="192" t="s">
        <v>85</v>
      </c>
      <c r="B26" s="22"/>
      <c r="C26" s="22"/>
      <c r="D26" s="22"/>
      <c r="E26" s="26"/>
    </row>
    <row r="27" spans="1:5" ht="13.5" customHeight="1">
      <c r="A27" s="193" t="s">
        <v>86</v>
      </c>
      <c r="B27" s="22"/>
      <c r="C27" s="22"/>
      <c r="D27" s="22"/>
      <c r="E27" s="26"/>
    </row>
    <row r="28" spans="1:5" ht="15" customHeight="1">
      <c r="A28" s="25" t="s">
        <v>78</v>
      </c>
      <c r="B28" s="22">
        <v>9.02579504863609</v>
      </c>
      <c r="C28" s="22">
        <v>6.169693951962482</v>
      </c>
      <c r="D28" s="22">
        <v>2.856101096673606</v>
      </c>
      <c r="E28" s="26">
        <v>1.028940635544514</v>
      </c>
    </row>
    <row r="29" spans="1:5" ht="13.5" customHeight="1">
      <c r="A29" s="191" t="s">
        <v>216</v>
      </c>
      <c r="B29" s="22"/>
      <c r="C29" s="22"/>
      <c r="D29" s="22"/>
      <c r="E29" s="26"/>
    </row>
    <row r="30" spans="1:5" ht="15" customHeight="1">
      <c r="A30" s="25" t="s">
        <v>79</v>
      </c>
      <c r="B30" s="22">
        <v>1.0917494753849888</v>
      </c>
      <c r="C30" s="22">
        <v>0.4414519642736552</v>
      </c>
      <c r="D30" s="22">
        <v>0.6502975111113334</v>
      </c>
      <c r="E30" s="26">
        <v>0.7882431212279618</v>
      </c>
    </row>
    <row r="31" spans="1:5" ht="13.5" customHeight="1">
      <c r="A31" s="194" t="s">
        <v>59</v>
      </c>
      <c r="B31" s="22"/>
      <c r="C31" s="22"/>
      <c r="D31" s="22"/>
      <c r="E31" s="26"/>
    </row>
    <row r="32" spans="1:5" ht="13.5" customHeight="1">
      <c r="A32" s="193" t="s">
        <v>157</v>
      </c>
      <c r="B32" s="22"/>
      <c r="C32" s="22"/>
      <c r="D32" s="22"/>
      <c r="E32" s="26"/>
    </row>
    <row r="33" spans="1:5" ht="15" customHeight="1">
      <c r="A33" s="25" t="s">
        <v>60</v>
      </c>
      <c r="B33" s="22"/>
      <c r="C33" s="22"/>
      <c r="D33" s="22"/>
      <c r="E33" s="26"/>
    </row>
    <row r="34" spans="1:5" ht="13.5" customHeight="1">
      <c r="A34" s="13" t="s">
        <v>80</v>
      </c>
      <c r="B34" s="22">
        <v>3.269145432196029</v>
      </c>
      <c r="C34" s="22">
        <v>3.200061223618079</v>
      </c>
      <c r="D34" s="22">
        <v>0.06908420857795096</v>
      </c>
      <c r="E34" s="26">
        <v>0.16672641704199748</v>
      </c>
    </row>
    <row r="35" spans="1:5" ht="13.5" customHeight="1">
      <c r="A35" s="192" t="s">
        <v>61</v>
      </c>
      <c r="B35" s="22"/>
      <c r="C35" s="22"/>
      <c r="D35" s="22"/>
      <c r="E35" s="26"/>
    </row>
    <row r="36" spans="1:5" ht="13.5" customHeight="1">
      <c r="A36" s="165" t="s">
        <v>155</v>
      </c>
      <c r="B36" s="22"/>
      <c r="C36" s="22"/>
      <c r="D36" s="22"/>
      <c r="E36" s="26"/>
    </row>
    <row r="37" ht="9" customHeight="1"/>
    <row r="38" spans="1:5" ht="10.5" customHeight="1">
      <c r="A38" s="337" t="s">
        <v>294</v>
      </c>
      <c r="B38" s="337"/>
      <c r="C38" s="337"/>
      <c r="D38" s="337"/>
      <c r="E38" s="337"/>
    </row>
    <row r="39" spans="1:5" ht="10.5" customHeight="1">
      <c r="A39" s="337"/>
      <c r="B39" s="337"/>
      <c r="C39" s="337"/>
      <c r="D39" s="337"/>
      <c r="E39" s="337"/>
    </row>
    <row r="40" spans="1:5" ht="10.5" customHeight="1">
      <c r="A40" s="338" t="s">
        <v>241</v>
      </c>
      <c r="B40" s="338"/>
      <c r="C40" s="338"/>
      <c r="D40" s="338"/>
      <c r="E40" s="338"/>
    </row>
    <row r="41" spans="1:5" ht="10.5" customHeight="1">
      <c r="A41" s="338"/>
      <c r="B41" s="338"/>
      <c r="C41" s="338"/>
      <c r="D41" s="338"/>
      <c r="E41" s="338"/>
    </row>
  </sheetData>
  <sheetProtection/>
  <mergeCells count="10">
    <mergeCell ref="A38:E39"/>
    <mergeCell ref="A40:E41"/>
    <mergeCell ref="A3:E3"/>
    <mergeCell ref="A5:E5"/>
    <mergeCell ref="A7:A10"/>
    <mergeCell ref="B7:E8"/>
    <mergeCell ref="B9:B10"/>
    <mergeCell ref="C9:D9"/>
    <mergeCell ref="E9:E10"/>
    <mergeCell ref="A6:E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view="pageLayout" zoomScale="110" zoomScalePageLayoutView="110" workbookViewId="0" topLeftCell="A4">
      <selection activeCell="A3" sqref="A3"/>
    </sheetView>
  </sheetViews>
  <sheetFormatPr defaultColWidth="8.796875" defaultRowHeight="14.25"/>
  <cols>
    <col min="1" max="1" width="34.09765625" style="7" customWidth="1"/>
    <col min="2" max="5" width="7.09765625" style="7" customWidth="1"/>
    <col min="6" max="12" width="11.09765625" style="7" customWidth="1"/>
    <col min="13" max="16384" width="9" style="7" customWidth="1"/>
  </cols>
  <sheetData>
    <row r="1" spans="1:5" ht="11.25" customHeight="1">
      <c r="A1" s="10"/>
      <c r="B1" s="10"/>
      <c r="C1" s="10"/>
      <c r="D1" s="10"/>
      <c r="E1" s="10"/>
    </row>
    <row r="2" ht="12" customHeight="1"/>
    <row r="3" ht="9.75">
      <c r="A3" s="125" t="s">
        <v>352</v>
      </c>
    </row>
    <row r="4" ht="9.75">
      <c r="A4" s="126" t="s">
        <v>237</v>
      </c>
    </row>
    <row r="5" ht="9.75">
      <c r="A5" s="195" t="s">
        <v>217</v>
      </c>
    </row>
    <row r="6" spans="1:5" ht="12" customHeight="1">
      <c r="A6" s="196" t="s">
        <v>267</v>
      </c>
      <c r="B6" s="10"/>
      <c r="C6" s="10"/>
      <c r="D6" s="10"/>
      <c r="E6" s="10"/>
    </row>
    <row r="7" spans="1:5" ht="63" customHeight="1">
      <c r="A7" s="279" t="s">
        <v>185</v>
      </c>
      <c r="B7" s="294" t="s">
        <v>242</v>
      </c>
      <c r="C7" s="301"/>
      <c r="D7" s="301"/>
      <c r="E7" s="301"/>
    </row>
    <row r="8" spans="1:5" ht="63.75" customHeight="1">
      <c r="A8" s="282"/>
      <c r="B8" s="290" t="s">
        <v>218</v>
      </c>
      <c r="C8" s="342" t="s">
        <v>243</v>
      </c>
      <c r="D8" s="300"/>
      <c r="E8" s="289" t="s">
        <v>247</v>
      </c>
    </row>
    <row r="9" spans="1:5" ht="63.75" customHeight="1">
      <c r="A9" s="282"/>
      <c r="B9" s="290"/>
      <c r="C9" s="141" t="s">
        <v>219</v>
      </c>
      <c r="D9" s="138" t="s">
        <v>220</v>
      </c>
      <c r="E9" s="289"/>
    </row>
    <row r="10" spans="1:5" ht="15.75" customHeight="1">
      <c r="A10" s="162"/>
      <c r="B10" s="163"/>
      <c r="C10" s="163"/>
      <c r="D10" s="163"/>
      <c r="E10" s="180"/>
    </row>
    <row r="11" spans="1:6" ht="12.75" customHeight="1">
      <c r="A11" s="19" t="s">
        <v>221</v>
      </c>
      <c r="B11" s="20">
        <v>37.65</v>
      </c>
      <c r="C11" s="20">
        <v>29.29</v>
      </c>
      <c r="D11" s="20">
        <v>10.88</v>
      </c>
      <c r="E11" s="21">
        <v>32.64</v>
      </c>
      <c r="F11" s="11"/>
    </row>
    <row r="12" spans="1:6" ht="12.75" customHeight="1">
      <c r="A12" s="24" t="s">
        <v>222</v>
      </c>
      <c r="B12" s="124">
        <v>25.8</v>
      </c>
      <c r="C12" s="22">
        <v>9.68</v>
      </c>
      <c r="D12" s="22">
        <v>3.23</v>
      </c>
      <c r="E12" s="23">
        <v>25.8</v>
      </c>
      <c r="F12" s="11"/>
    </row>
    <row r="13" spans="1:6" ht="12.75" customHeight="1">
      <c r="A13" s="24" t="s">
        <v>223</v>
      </c>
      <c r="B13" s="22">
        <v>39.42</v>
      </c>
      <c r="C13" s="22">
        <v>32.21</v>
      </c>
      <c r="D13" s="22">
        <v>12.02</v>
      </c>
      <c r="E13" s="23">
        <v>33.65</v>
      </c>
      <c r="F13" s="11"/>
    </row>
    <row r="14" spans="1:5" ht="12.75" customHeight="1">
      <c r="A14" s="13" t="s">
        <v>231</v>
      </c>
      <c r="C14" s="22"/>
      <c r="D14" s="22"/>
      <c r="E14" s="23"/>
    </row>
    <row r="15" spans="1:5" ht="12.75" customHeight="1">
      <c r="A15" s="12" t="s">
        <v>11</v>
      </c>
      <c r="B15" s="22">
        <v>39.7</v>
      </c>
      <c r="C15" s="22">
        <v>32.66</v>
      </c>
      <c r="D15" s="22">
        <v>12.06</v>
      </c>
      <c r="E15" s="23">
        <v>34.17</v>
      </c>
    </row>
    <row r="16" spans="1:5" ht="12.75" customHeight="1">
      <c r="A16" s="190" t="s">
        <v>12</v>
      </c>
      <c r="C16" s="22"/>
      <c r="D16" s="22"/>
      <c r="E16" s="23"/>
    </row>
    <row r="17" spans="1:5" ht="12.75" customHeight="1">
      <c r="A17" s="13" t="s">
        <v>225</v>
      </c>
      <c r="C17" s="22"/>
      <c r="D17" s="22"/>
      <c r="E17" s="23"/>
    </row>
    <row r="18" spans="1:5" ht="12.75" customHeight="1">
      <c r="A18" s="116" t="s">
        <v>149</v>
      </c>
      <c r="B18" s="22">
        <v>33.33</v>
      </c>
      <c r="C18" s="22">
        <v>33.33</v>
      </c>
      <c r="D18" s="22">
        <v>7.4</v>
      </c>
      <c r="E18" s="23">
        <v>29.63</v>
      </c>
    </row>
    <row r="19" spans="1:5" ht="12.75" customHeight="1">
      <c r="A19" s="169" t="s">
        <v>150</v>
      </c>
      <c r="B19" s="6"/>
      <c r="C19" s="22"/>
      <c r="D19" s="22"/>
      <c r="E19" s="23"/>
    </row>
    <row r="20" spans="1:5" ht="12.75" customHeight="1">
      <c r="A20" s="49" t="s">
        <v>13</v>
      </c>
      <c r="B20" s="22">
        <v>75</v>
      </c>
      <c r="C20" s="22">
        <v>75</v>
      </c>
      <c r="D20" s="22">
        <v>33.33</v>
      </c>
      <c r="E20" s="23">
        <v>58.33</v>
      </c>
    </row>
    <row r="21" spans="1:5" ht="12.75" customHeight="1">
      <c r="A21" s="197" t="s">
        <v>156</v>
      </c>
      <c r="B21" s="22"/>
      <c r="C21" s="22"/>
      <c r="D21" s="22"/>
      <c r="E21" s="23"/>
    </row>
    <row r="22" spans="1:5" ht="12.75" customHeight="1">
      <c r="A22" s="25" t="s">
        <v>90</v>
      </c>
      <c r="B22" s="22"/>
      <c r="C22" s="22"/>
      <c r="D22" s="22"/>
      <c r="E22" s="23"/>
    </row>
    <row r="23" spans="1:5" ht="12.75" customHeight="1">
      <c r="A23" s="117" t="s">
        <v>62</v>
      </c>
      <c r="B23" s="22">
        <v>43.33</v>
      </c>
      <c r="C23" s="22">
        <v>36.67</v>
      </c>
      <c r="D23" s="22">
        <v>13.33</v>
      </c>
      <c r="E23" s="23">
        <v>40</v>
      </c>
    </row>
    <row r="24" spans="1:5" ht="12.75" customHeight="1">
      <c r="A24" s="192" t="s">
        <v>58</v>
      </c>
      <c r="B24" s="22"/>
      <c r="C24" s="22"/>
      <c r="D24" s="22"/>
      <c r="E24" s="23"/>
    </row>
    <row r="25" spans="1:5" ht="12.75" customHeight="1">
      <c r="A25" s="193" t="s">
        <v>55</v>
      </c>
      <c r="B25" s="22"/>
      <c r="C25" s="22"/>
      <c r="D25" s="22"/>
      <c r="E25" s="23"/>
    </row>
    <row r="26" spans="1:5" ht="12.75" customHeight="1">
      <c r="A26" s="25" t="s">
        <v>78</v>
      </c>
      <c r="B26" s="22">
        <v>39.13</v>
      </c>
      <c r="C26" s="22">
        <v>32.61</v>
      </c>
      <c r="D26" s="22">
        <v>13.04</v>
      </c>
      <c r="E26" s="23">
        <v>32.61</v>
      </c>
    </row>
    <row r="27" spans="1:5" ht="12.75" customHeight="1">
      <c r="A27" s="191" t="s">
        <v>224</v>
      </c>
      <c r="B27" s="22"/>
      <c r="C27" s="22"/>
      <c r="D27" s="22"/>
      <c r="E27" s="23"/>
    </row>
    <row r="28" spans="1:5" ht="12.75" customHeight="1">
      <c r="A28" s="25" t="s">
        <v>79</v>
      </c>
      <c r="B28" s="22">
        <v>38.89</v>
      </c>
      <c r="C28" s="22">
        <v>22.22</v>
      </c>
      <c r="D28" s="22">
        <v>5.55</v>
      </c>
      <c r="E28" s="23">
        <v>22.22</v>
      </c>
    </row>
    <row r="29" spans="1:5" ht="12.75" customHeight="1">
      <c r="A29" s="191" t="s">
        <v>154</v>
      </c>
      <c r="B29" s="22"/>
      <c r="C29" s="22"/>
      <c r="D29" s="22"/>
      <c r="E29" s="23"/>
    </row>
    <row r="30" spans="1:5" ht="12.75" customHeight="1">
      <c r="A30" s="25" t="s">
        <v>63</v>
      </c>
      <c r="B30" s="22"/>
      <c r="C30" s="22"/>
      <c r="D30" s="102"/>
      <c r="E30" s="103"/>
    </row>
    <row r="31" spans="1:5" ht="12.75" customHeight="1">
      <c r="A31" s="13" t="s">
        <v>81</v>
      </c>
      <c r="B31" s="22">
        <v>35.71</v>
      </c>
      <c r="C31" s="22">
        <v>21.43</v>
      </c>
      <c r="D31" s="22">
        <v>14.28</v>
      </c>
      <c r="E31" s="23">
        <v>35.71</v>
      </c>
    </row>
    <row r="32" spans="1:5" ht="12.75" customHeight="1">
      <c r="A32" s="192" t="s">
        <v>61</v>
      </c>
      <c r="B32" s="22"/>
      <c r="C32" s="22"/>
      <c r="D32" s="22"/>
      <c r="E32" s="23"/>
    </row>
    <row r="33" spans="1:5" ht="12.75" customHeight="1">
      <c r="A33" s="165" t="s">
        <v>155</v>
      </c>
      <c r="B33" s="22"/>
      <c r="C33" s="22"/>
      <c r="D33" s="22"/>
      <c r="E33" s="23"/>
    </row>
    <row r="34" ht="7.5" customHeight="1"/>
    <row r="35" spans="1:5" ht="10.5" customHeight="1">
      <c r="A35" s="298" t="s">
        <v>320</v>
      </c>
      <c r="B35" s="298"/>
      <c r="C35" s="298"/>
      <c r="D35" s="298"/>
      <c r="E35" s="298"/>
    </row>
    <row r="36" spans="1:5" ht="10.5" customHeight="1">
      <c r="A36" s="298"/>
      <c r="B36" s="298"/>
      <c r="C36" s="298"/>
      <c r="D36" s="298"/>
      <c r="E36" s="298"/>
    </row>
    <row r="37" ht="10.5" customHeight="1">
      <c r="A37" s="241" t="s">
        <v>321</v>
      </c>
    </row>
  </sheetData>
  <sheetProtection/>
  <mergeCells count="6">
    <mergeCell ref="A7:A9"/>
    <mergeCell ref="B7:E7"/>
    <mergeCell ref="B8:B9"/>
    <mergeCell ref="C8:D8"/>
    <mergeCell ref="E8:E9"/>
    <mergeCell ref="A35:E3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view="pageLayout" zoomScale="70" zoomScalePageLayoutView="70" workbookViewId="0" topLeftCell="A1">
      <selection activeCell="H11" sqref="H11"/>
    </sheetView>
  </sheetViews>
  <sheetFormatPr defaultColWidth="8.796875" defaultRowHeight="14.25"/>
  <cols>
    <col min="1" max="1" width="25.8984375" style="16" customWidth="1"/>
    <col min="2" max="2" width="4.3984375" style="16" customWidth="1"/>
    <col min="3" max="3" width="6.3984375" style="16" customWidth="1"/>
    <col min="4" max="4" width="6" style="16" customWidth="1"/>
    <col min="5" max="5" width="6.8984375" style="16" customWidth="1"/>
    <col min="6" max="6" width="6.5" style="16" customWidth="1"/>
    <col min="7" max="7" width="6.59765625" style="16" customWidth="1"/>
    <col min="8" max="16384" width="9" style="16" customWidth="1"/>
  </cols>
  <sheetData>
    <row r="1" spans="1:7" ht="11.25" customHeight="1">
      <c r="A1" s="42"/>
      <c r="B1" s="42"/>
      <c r="C1" s="42"/>
      <c r="D1" s="42"/>
      <c r="E1" s="42"/>
      <c r="F1" s="42"/>
      <c r="G1" s="42"/>
    </row>
    <row r="2" ht="12" customHeight="1"/>
    <row r="3" spans="1:3" s="18" customFormat="1" ht="10.5" customHeight="1">
      <c r="A3" s="43" t="s">
        <v>353</v>
      </c>
      <c r="B3" s="43"/>
      <c r="C3" s="43"/>
    </row>
    <row r="4" spans="1:3" s="18" customFormat="1" ht="10.5" customHeight="1">
      <c r="A4" s="100" t="s">
        <v>66</v>
      </c>
      <c r="B4" s="73"/>
      <c r="C4" s="43"/>
    </row>
    <row r="5" spans="1:2" s="18" customFormat="1" ht="10.5" customHeight="1">
      <c r="A5" s="174" t="s">
        <v>268</v>
      </c>
      <c r="B5" s="266"/>
    </row>
    <row r="6" spans="1:2" s="18" customFormat="1" ht="12" customHeight="1">
      <c r="A6" s="198" t="s">
        <v>49</v>
      </c>
      <c r="B6" s="267"/>
    </row>
    <row r="7" spans="1:10" ht="19.5" customHeight="1">
      <c r="A7" s="343" t="s">
        <v>226</v>
      </c>
      <c r="B7" s="88"/>
      <c r="C7" s="345" t="s">
        <v>228</v>
      </c>
      <c r="D7" s="343" t="s">
        <v>229</v>
      </c>
      <c r="E7" s="343"/>
      <c r="F7" s="343"/>
      <c r="G7" s="343"/>
      <c r="H7" s="17"/>
      <c r="I7" s="17"/>
      <c r="J7" s="17"/>
    </row>
    <row r="8" spans="1:10" ht="192" customHeight="1">
      <c r="A8" s="344"/>
      <c r="B8" s="85"/>
      <c r="C8" s="345"/>
      <c r="D8" s="63" t="s">
        <v>227</v>
      </c>
      <c r="E8" s="62" t="s">
        <v>230</v>
      </c>
      <c r="F8" s="62" t="s">
        <v>297</v>
      </c>
      <c r="G8" s="61" t="s">
        <v>298</v>
      </c>
      <c r="H8" s="17"/>
      <c r="I8" s="17"/>
      <c r="J8" s="17"/>
    </row>
    <row r="9" spans="1:10" ht="23.25" customHeight="1">
      <c r="A9" s="344"/>
      <c r="B9" s="85"/>
      <c r="C9" s="346" t="s">
        <v>248</v>
      </c>
      <c r="D9" s="347"/>
      <c r="E9" s="347"/>
      <c r="F9" s="347"/>
      <c r="G9" s="347"/>
      <c r="H9" s="17"/>
      <c r="I9" s="17"/>
      <c r="J9" s="17"/>
    </row>
    <row r="10" spans="1:10" ht="18.75" customHeight="1">
      <c r="A10" s="88"/>
      <c r="B10" s="143"/>
      <c r="C10" s="199"/>
      <c r="D10" s="199"/>
      <c r="E10" s="199"/>
      <c r="F10" s="199"/>
      <c r="G10" s="144"/>
      <c r="H10" s="17"/>
      <c r="I10" s="17"/>
      <c r="J10" s="17"/>
    </row>
    <row r="11" spans="1:10" ht="18" customHeight="1">
      <c r="A11" s="38" t="s">
        <v>299</v>
      </c>
      <c r="B11" s="39">
        <v>2010</v>
      </c>
      <c r="C11" s="71">
        <v>279057</v>
      </c>
      <c r="D11" s="54">
        <v>172212</v>
      </c>
      <c r="E11" s="54">
        <v>31227</v>
      </c>
      <c r="F11" s="133" t="s">
        <v>245</v>
      </c>
      <c r="G11" s="388" t="s">
        <v>245</v>
      </c>
      <c r="H11" s="135"/>
      <c r="I11" s="17"/>
      <c r="J11" s="17"/>
    </row>
    <row r="12" spans="1:10" ht="18" customHeight="1">
      <c r="A12" s="17"/>
      <c r="B12" s="39">
        <v>2015</v>
      </c>
      <c r="C12" s="84">
        <v>371556</v>
      </c>
      <c r="D12" s="50">
        <v>138349</v>
      </c>
      <c r="E12" s="97">
        <v>17628</v>
      </c>
      <c r="F12" s="133" t="s">
        <v>245</v>
      </c>
      <c r="G12" s="388" t="s">
        <v>245</v>
      </c>
      <c r="H12" s="135"/>
      <c r="I12" s="17"/>
      <c r="J12" s="17"/>
    </row>
    <row r="13" spans="1:10" ht="18" customHeight="1">
      <c r="A13" s="17"/>
      <c r="B13" s="39">
        <v>2017</v>
      </c>
      <c r="C13" s="39">
        <v>448113</v>
      </c>
      <c r="D13" s="129">
        <v>322838</v>
      </c>
      <c r="E13" s="129">
        <v>13705</v>
      </c>
      <c r="F13" s="389" t="s">
        <v>245</v>
      </c>
      <c r="G13" s="137" t="s">
        <v>245</v>
      </c>
      <c r="H13" s="135"/>
      <c r="I13" s="17"/>
      <c r="J13" s="17"/>
    </row>
    <row r="14" spans="1:10" ht="18" customHeight="1">
      <c r="A14" s="17"/>
      <c r="B14" s="55">
        <v>2018</v>
      </c>
      <c r="C14" s="136">
        <v>272407</v>
      </c>
      <c r="D14" s="136">
        <v>146409</v>
      </c>
      <c r="E14" s="136">
        <v>20108</v>
      </c>
      <c r="F14" s="136">
        <v>23993</v>
      </c>
      <c r="G14" s="137">
        <v>34262</v>
      </c>
      <c r="H14" s="135"/>
      <c r="I14" s="17"/>
      <c r="J14" s="17"/>
    </row>
    <row r="15" spans="1:8" ht="18" customHeight="1">
      <c r="A15" s="15" t="s">
        <v>231</v>
      </c>
      <c r="B15" s="13"/>
      <c r="C15" s="129"/>
      <c r="D15" s="129"/>
      <c r="E15" s="129"/>
      <c r="F15" s="129"/>
      <c r="G15" s="51"/>
      <c r="H15" s="135"/>
    </row>
    <row r="16" spans="1:8" ht="18" customHeight="1">
      <c r="A16" s="89" t="s">
        <v>34</v>
      </c>
      <c r="B16" s="44"/>
      <c r="C16" s="128">
        <v>267481</v>
      </c>
      <c r="D16" s="50">
        <v>142553</v>
      </c>
      <c r="E16" s="50">
        <v>19218</v>
      </c>
      <c r="F16" s="50">
        <v>23993</v>
      </c>
      <c r="G16" s="52">
        <v>34082</v>
      </c>
      <c r="H16" s="135"/>
    </row>
    <row r="17" spans="1:8" ht="18" customHeight="1">
      <c r="A17" s="200" t="s">
        <v>35</v>
      </c>
      <c r="B17" s="44"/>
      <c r="C17" s="51"/>
      <c r="D17" s="50"/>
      <c r="E17" s="50"/>
      <c r="F17" s="50"/>
      <c r="G17" s="52"/>
      <c r="H17" s="135"/>
    </row>
    <row r="18" spans="1:8" ht="18" customHeight="1">
      <c r="A18" s="268" t="s">
        <v>231</v>
      </c>
      <c r="B18" s="269"/>
      <c r="C18" s="51"/>
      <c r="D18" s="50"/>
      <c r="E18" s="50"/>
      <c r="F18" s="50"/>
      <c r="G18" s="52"/>
      <c r="H18" s="135"/>
    </row>
    <row r="19" spans="1:8" ht="18" customHeight="1">
      <c r="A19" s="89" t="s">
        <v>36</v>
      </c>
      <c r="B19" s="44"/>
      <c r="C19" s="129">
        <v>31328</v>
      </c>
      <c r="D19" s="50">
        <v>16252</v>
      </c>
      <c r="E19" s="50">
        <v>10018</v>
      </c>
      <c r="F19" s="50">
        <v>4203</v>
      </c>
      <c r="G19" s="52">
        <v>33</v>
      </c>
      <c r="H19" s="135"/>
    </row>
    <row r="20" spans="1:8" ht="18" customHeight="1">
      <c r="A20" s="200" t="s">
        <v>37</v>
      </c>
      <c r="B20" s="44"/>
      <c r="C20" s="129"/>
      <c r="D20" s="50"/>
      <c r="E20" s="50"/>
      <c r="F20" s="50"/>
      <c r="G20" s="52"/>
      <c r="H20" s="135"/>
    </row>
    <row r="21" spans="1:8" ht="18" customHeight="1">
      <c r="A21" s="89" t="s">
        <v>89</v>
      </c>
      <c r="B21" s="44"/>
      <c r="C21" s="129">
        <v>126825</v>
      </c>
      <c r="D21" s="50">
        <v>84828</v>
      </c>
      <c r="E21" s="50">
        <v>5603</v>
      </c>
      <c r="F21" s="50">
        <v>8822</v>
      </c>
      <c r="G21" s="52">
        <v>27573</v>
      </c>
      <c r="H21" s="135"/>
    </row>
    <row r="22" spans="1:8" ht="18" customHeight="1">
      <c r="A22" s="200" t="s">
        <v>232</v>
      </c>
      <c r="B22" s="44"/>
      <c r="C22" s="129"/>
      <c r="D22" s="50"/>
      <c r="E22" s="50"/>
      <c r="F22" s="50"/>
      <c r="G22" s="52"/>
      <c r="H22" s="135"/>
    </row>
    <row r="23" spans="1:8" ht="18" customHeight="1">
      <c r="A23" s="89" t="s">
        <v>82</v>
      </c>
      <c r="B23" s="44"/>
      <c r="C23" s="50">
        <v>8365</v>
      </c>
      <c r="D23" s="50">
        <v>1649</v>
      </c>
      <c r="E23" s="50">
        <v>239</v>
      </c>
      <c r="F23" s="248" t="s">
        <v>266</v>
      </c>
      <c r="G23" s="52">
        <v>6476</v>
      </c>
      <c r="H23" s="135"/>
    </row>
    <row r="24" spans="1:8" ht="18" customHeight="1">
      <c r="A24" s="200" t="s">
        <v>154</v>
      </c>
      <c r="B24" s="44"/>
      <c r="C24" s="50"/>
      <c r="D24" s="50"/>
      <c r="E24" s="50"/>
      <c r="F24" s="50"/>
      <c r="G24" s="52"/>
      <c r="H24" s="135"/>
    </row>
    <row r="25" spans="1:8" ht="9" customHeight="1">
      <c r="A25" s="252"/>
      <c r="B25" s="252"/>
      <c r="C25" s="38"/>
      <c r="D25" s="38"/>
      <c r="E25" s="38"/>
      <c r="F25" s="38"/>
      <c r="G25" s="38"/>
      <c r="H25" s="17"/>
    </row>
    <row r="26" spans="1:8" ht="10.5" customHeight="1">
      <c r="A26" s="349" t="s">
        <v>296</v>
      </c>
      <c r="B26" s="349"/>
      <c r="C26" s="349"/>
      <c r="D26" s="349"/>
      <c r="E26" s="349"/>
      <c r="F26" s="349"/>
      <c r="G26" s="349"/>
      <c r="H26" s="41"/>
    </row>
    <row r="27" spans="1:8" ht="10.5" customHeight="1">
      <c r="A27" s="348" t="s">
        <v>300</v>
      </c>
      <c r="B27" s="348"/>
      <c r="C27" s="348"/>
      <c r="D27" s="348"/>
      <c r="E27" s="348"/>
      <c r="F27" s="348"/>
      <c r="G27" s="348"/>
      <c r="H27" s="87"/>
    </row>
    <row r="28" spans="1:7" ht="12" customHeight="1">
      <c r="A28" s="87"/>
      <c r="B28" s="87"/>
      <c r="C28" s="87"/>
      <c r="D28" s="87"/>
      <c r="E28" s="87"/>
      <c r="F28" s="87"/>
      <c r="G28" s="87"/>
    </row>
    <row r="29" spans="1:7" ht="12" customHeight="1">
      <c r="A29" s="87"/>
      <c r="B29" s="87"/>
      <c r="C29" s="87"/>
      <c r="D29" s="87"/>
      <c r="E29" s="87"/>
      <c r="F29" s="87"/>
      <c r="G29" s="87"/>
    </row>
    <row r="30" spans="1:7" ht="12" customHeight="1">
      <c r="A30" s="87"/>
      <c r="B30" s="87"/>
      <c r="C30" s="87"/>
      <c r="D30" s="87"/>
      <c r="E30" s="87"/>
      <c r="F30" s="87"/>
      <c r="G30" s="87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/>
  <mergeCells count="6">
    <mergeCell ref="A7:A9"/>
    <mergeCell ref="C7:C8"/>
    <mergeCell ref="D7:G7"/>
    <mergeCell ref="C9:G9"/>
    <mergeCell ref="A27:G27"/>
    <mergeCell ref="A26:G2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7">
      <selection activeCell="H11" sqref="H11"/>
    </sheetView>
  </sheetViews>
  <sheetFormatPr defaultColWidth="8.796875" defaultRowHeight="14.25"/>
  <cols>
    <col min="1" max="1" width="3" style="16" customWidth="1"/>
    <col min="2" max="2" width="31.69921875" style="16" customWidth="1"/>
    <col min="3" max="3" width="4" style="16" customWidth="1"/>
    <col min="4" max="5" width="12" style="16" customWidth="1"/>
    <col min="6" max="8" width="19.8984375" style="16" customWidth="1"/>
    <col min="9" max="9" width="3" style="16" customWidth="1"/>
    <col min="10" max="16384" width="8.69921875" style="16" customWidth="1"/>
  </cols>
  <sheetData>
    <row r="1" spans="1:9" ht="11.25" customHeight="1">
      <c r="A1" s="42"/>
      <c r="B1" s="42"/>
      <c r="C1" s="42"/>
      <c r="D1" s="42"/>
      <c r="E1" s="42"/>
      <c r="F1" s="42"/>
      <c r="G1" s="42"/>
      <c r="H1" s="42"/>
      <c r="I1" s="42"/>
    </row>
    <row r="2" ht="12" customHeight="1"/>
    <row r="3" spans="1:5" ht="10.5" customHeight="1">
      <c r="A3" s="352" t="s">
        <v>354</v>
      </c>
      <c r="B3" s="352"/>
      <c r="C3" s="352"/>
      <c r="D3" s="352"/>
      <c r="E3" s="352"/>
    </row>
    <row r="4" spans="1:5" ht="12.75" customHeight="1">
      <c r="A4" s="353" t="s">
        <v>269</v>
      </c>
      <c r="B4" s="353"/>
      <c r="C4" s="353"/>
      <c r="D4" s="353"/>
      <c r="E4" s="353"/>
    </row>
    <row r="5" spans="1:12" ht="23.25" customHeight="1">
      <c r="A5" s="354" t="s">
        <v>64</v>
      </c>
      <c r="B5" s="363" t="s">
        <v>226</v>
      </c>
      <c r="C5" s="364"/>
      <c r="D5" s="345" t="s">
        <v>233</v>
      </c>
      <c r="E5" s="343" t="s">
        <v>244</v>
      </c>
      <c r="F5" s="343"/>
      <c r="G5" s="343"/>
      <c r="H5" s="343"/>
      <c r="I5" s="346" t="s">
        <v>64</v>
      </c>
      <c r="J5" s="17"/>
      <c r="K5" s="17"/>
      <c r="L5" s="17"/>
    </row>
    <row r="6" spans="1:12" ht="20.25" customHeight="1" thickBot="1">
      <c r="A6" s="355"/>
      <c r="B6" s="365"/>
      <c r="C6" s="366"/>
      <c r="D6" s="359"/>
      <c r="E6" s="361" t="s">
        <v>343</v>
      </c>
      <c r="F6" s="361" t="s">
        <v>301</v>
      </c>
      <c r="G6" s="361" t="s">
        <v>302</v>
      </c>
      <c r="H6" s="367" t="s">
        <v>303</v>
      </c>
      <c r="I6" s="356"/>
      <c r="J6" s="17"/>
      <c r="K6" s="17"/>
      <c r="L6" s="17"/>
    </row>
    <row r="7" spans="1:12" ht="68.25" customHeight="1">
      <c r="A7" s="355"/>
      <c r="B7" s="365"/>
      <c r="C7" s="366"/>
      <c r="D7" s="345"/>
      <c r="E7" s="362"/>
      <c r="F7" s="362"/>
      <c r="G7" s="362"/>
      <c r="H7" s="368"/>
      <c r="I7" s="356"/>
      <c r="J7" s="17"/>
      <c r="K7" s="17"/>
      <c r="L7" s="17"/>
    </row>
    <row r="8" spans="1:12" ht="19.5" customHeight="1">
      <c r="A8" s="355"/>
      <c r="B8" s="365"/>
      <c r="C8" s="366"/>
      <c r="D8" s="346" t="s">
        <v>248</v>
      </c>
      <c r="E8" s="347"/>
      <c r="F8" s="347"/>
      <c r="G8" s="347"/>
      <c r="H8" s="354"/>
      <c r="I8" s="356"/>
      <c r="J8" s="17"/>
      <c r="K8" s="17"/>
      <c r="L8" s="17"/>
    </row>
    <row r="9" spans="1:12" s="18" customFormat="1" ht="24.75" customHeight="1">
      <c r="A9" s="204">
        <v>1</v>
      </c>
      <c r="B9" s="205" t="s">
        <v>304</v>
      </c>
      <c r="C9" s="206">
        <v>2010</v>
      </c>
      <c r="D9" s="207">
        <v>279057</v>
      </c>
      <c r="E9" s="208">
        <v>62122</v>
      </c>
      <c r="F9" s="256" t="s">
        <v>245</v>
      </c>
      <c r="G9" s="256" t="s">
        <v>245</v>
      </c>
      <c r="H9" s="256" t="s">
        <v>245</v>
      </c>
      <c r="I9" s="209">
        <v>1</v>
      </c>
      <c r="J9" s="41"/>
      <c r="K9" s="41"/>
      <c r="L9" s="41"/>
    </row>
    <row r="10" spans="1:12" ht="24.75" customHeight="1">
      <c r="A10" s="39"/>
      <c r="B10" s="40"/>
      <c r="C10" s="39">
        <v>2015</v>
      </c>
      <c r="D10" s="53">
        <v>371556</v>
      </c>
      <c r="E10" s="50">
        <v>119747</v>
      </c>
      <c r="F10" s="257" t="s">
        <v>245</v>
      </c>
      <c r="G10" s="257" t="s">
        <v>245</v>
      </c>
      <c r="H10" s="133" t="s">
        <v>245</v>
      </c>
      <c r="I10" s="78"/>
      <c r="J10" s="17"/>
      <c r="K10" s="17"/>
      <c r="L10" s="17"/>
    </row>
    <row r="11" spans="1:12" ht="24.75" customHeight="1">
      <c r="A11" s="39"/>
      <c r="B11" s="40"/>
      <c r="C11" s="39">
        <v>2017</v>
      </c>
      <c r="D11" s="119">
        <v>448113</v>
      </c>
      <c r="E11" s="119">
        <v>121281</v>
      </c>
      <c r="F11" s="133" t="s">
        <v>245</v>
      </c>
      <c r="G11" s="133" t="s">
        <v>245</v>
      </c>
      <c r="H11" s="133" t="s">
        <v>245</v>
      </c>
      <c r="I11" s="78"/>
      <c r="J11" s="17"/>
      <c r="K11" s="17"/>
      <c r="L11" s="17"/>
    </row>
    <row r="12" spans="1:12" ht="24.75" customHeight="1">
      <c r="A12" s="39"/>
      <c r="B12" s="40"/>
      <c r="C12" s="55">
        <v>2018</v>
      </c>
      <c r="D12" s="132">
        <v>272407</v>
      </c>
      <c r="E12" s="132">
        <v>171158</v>
      </c>
      <c r="F12" s="132">
        <v>91868</v>
      </c>
      <c r="G12" s="132">
        <v>2223</v>
      </c>
      <c r="H12" s="133">
        <v>3528</v>
      </c>
      <c r="I12" s="78"/>
      <c r="J12" s="17"/>
      <c r="K12" s="17"/>
      <c r="L12" s="17"/>
    </row>
    <row r="13" spans="1:9" ht="24.75" customHeight="1">
      <c r="A13" s="39"/>
      <c r="B13" s="90" t="s">
        <v>231</v>
      </c>
      <c r="C13" s="13"/>
      <c r="D13" s="50"/>
      <c r="E13" s="50"/>
      <c r="F13" s="50"/>
      <c r="G13" s="50"/>
      <c r="H13" s="50"/>
      <c r="I13" s="78"/>
    </row>
    <row r="14" spans="1:9" ht="24.75" customHeight="1">
      <c r="A14" s="134">
        <v>2</v>
      </c>
      <c r="B14" s="93" t="s">
        <v>34</v>
      </c>
      <c r="C14" s="44"/>
      <c r="D14" s="130">
        <v>267481</v>
      </c>
      <c r="E14" s="50">
        <v>170192</v>
      </c>
      <c r="F14" s="50">
        <v>87909</v>
      </c>
      <c r="G14" s="50">
        <v>2223</v>
      </c>
      <c r="H14" s="130">
        <v>3528</v>
      </c>
      <c r="I14" s="78">
        <v>2</v>
      </c>
    </row>
    <row r="15" spans="1:9" ht="24.75" customHeight="1">
      <c r="A15" s="39"/>
      <c r="B15" s="201" t="s">
        <v>35</v>
      </c>
      <c r="C15" s="44"/>
      <c r="D15" s="50"/>
      <c r="E15" s="50"/>
      <c r="F15" s="50"/>
      <c r="G15" s="50"/>
      <c r="H15" s="50"/>
      <c r="I15" s="78"/>
    </row>
    <row r="16" spans="1:9" ht="24.75" customHeight="1">
      <c r="A16" s="39"/>
      <c r="B16" s="90" t="s">
        <v>231</v>
      </c>
      <c r="C16" s="13"/>
      <c r="D16" s="50"/>
      <c r="E16" s="50"/>
      <c r="F16" s="50"/>
      <c r="G16" s="50"/>
      <c r="H16" s="50"/>
      <c r="I16" s="78"/>
    </row>
    <row r="17" spans="1:9" ht="24.75" customHeight="1">
      <c r="A17" s="134">
        <v>3</v>
      </c>
      <c r="B17" s="98" t="s">
        <v>90</v>
      </c>
      <c r="C17" s="13"/>
      <c r="D17" s="50"/>
      <c r="E17" s="50"/>
      <c r="F17" s="50"/>
      <c r="G17" s="50"/>
      <c r="H17" s="50"/>
      <c r="I17" s="78"/>
    </row>
    <row r="18" spans="1:9" ht="24.75" customHeight="1">
      <c r="A18" s="39"/>
      <c r="B18" s="90" t="s">
        <v>62</v>
      </c>
      <c r="C18" s="13"/>
      <c r="D18" s="50">
        <v>63007</v>
      </c>
      <c r="E18" s="50">
        <v>2062</v>
      </c>
      <c r="F18" s="50">
        <v>59305</v>
      </c>
      <c r="G18" s="50">
        <v>560</v>
      </c>
      <c r="H18" s="50">
        <v>312</v>
      </c>
      <c r="I18" s="78">
        <v>3</v>
      </c>
    </row>
    <row r="19" spans="1:9" ht="24.75" customHeight="1">
      <c r="A19" s="39"/>
      <c r="B19" s="202" t="s">
        <v>91</v>
      </c>
      <c r="C19" s="13"/>
      <c r="D19" s="50"/>
      <c r="E19" s="50"/>
      <c r="F19" s="50"/>
      <c r="G19" s="50"/>
      <c r="H19" s="50"/>
      <c r="I19" s="78"/>
    </row>
    <row r="20" spans="1:9" ht="24.75" customHeight="1">
      <c r="A20" s="134">
        <v>4</v>
      </c>
      <c r="B20" s="91" t="s">
        <v>151</v>
      </c>
      <c r="C20" s="92"/>
      <c r="D20" s="130">
        <v>31328</v>
      </c>
      <c r="E20" s="50">
        <v>27822</v>
      </c>
      <c r="F20" s="50">
        <v>2539</v>
      </c>
      <c r="G20" s="50">
        <v>805</v>
      </c>
      <c r="H20" s="50">
        <v>161</v>
      </c>
      <c r="I20" s="78">
        <v>4</v>
      </c>
    </row>
    <row r="21" spans="1:9" ht="24.75" customHeight="1">
      <c r="A21" s="39"/>
      <c r="B21" s="203" t="s">
        <v>37</v>
      </c>
      <c r="C21" s="92"/>
      <c r="D21" s="50"/>
      <c r="E21" s="50"/>
      <c r="F21" s="50"/>
      <c r="G21" s="50"/>
      <c r="H21" s="50"/>
      <c r="I21" s="78"/>
    </row>
    <row r="22" spans="1:9" ht="24.75" customHeight="1">
      <c r="A22" s="134">
        <v>5</v>
      </c>
      <c r="B22" s="93" t="s">
        <v>89</v>
      </c>
      <c r="C22" s="44"/>
      <c r="D22" s="130">
        <v>126825</v>
      </c>
      <c r="E22" s="50">
        <v>112543</v>
      </c>
      <c r="F22" s="50">
        <v>13319</v>
      </c>
      <c r="G22" s="50">
        <v>348</v>
      </c>
      <c r="H22" s="50">
        <v>337</v>
      </c>
      <c r="I22" s="78">
        <v>5</v>
      </c>
    </row>
    <row r="23" spans="1:9" ht="24.75" customHeight="1">
      <c r="A23" s="39"/>
      <c r="B23" s="201" t="s">
        <v>232</v>
      </c>
      <c r="C23" s="44"/>
      <c r="D23" s="50"/>
      <c r="E23" s="50"/>
      <c r="F23" s="50"/>
      <c r="G23" s="50"/>
      <c r="H23" s="50"/>
      <c r="I23" s="40"/>
    </row>
    <row r="24" spans="1:9" s="17" customFormat="1" ht="10.5" customHeight="1">
      <c r="A24" s="357"/>
      <c r="B24" s="357"/>
      <c r="C24" s="357"/>
      <c r="D24" s="357"/>
      <c r="E24" s="357"/>
      <c r="F24" s="358"/>
      <c r="G24" s="358"/>
      <c r="H24" s="358"/>
      <c r="I24" s="358"/>
    </row>
    <row r="25" spans="1:9" ht="11.25" customHeight="1">
      <c r="A25" s="360" t="s">
        <v>327</v>
      </c>
      <c r="B25" s="360"/>
      <c r="C25" s="360"/>
      <c r="D25" s="360"/>
      <c r="E25" s="360"/>
      <c r="F25" s="360" t="s">
        <v>328</v>
      </c>
      <c r="G25" s="360"/>
      <c r="H25" s="360"/>
      <c r="I25" s="360"/>
    </row>
    <row r="26" spans="1:8" ht="11.25" customHeight="1">
      <c r="A26" s="360" t="s">
        <v>329</v>
      </c>
      <c r="B26" s="360"/>
      <c r="C26" s="360"/>
      <c r="D26" s="360"/>
      <c r="E26" s="360"/>
      <c r="F26" s="18"/>
      <c r="G26" s="18"/>
      <c r="H26" s="18"/>
    </row>
    <row r="27" spans="1:9" ht="11.25" customHeight="1">
      <c r="A27" s="350" t="s">
        <v>330</v>
      </c>
      <c r="B27" s="350"/>
      <c r="C27" s="350"/>
      <c r="D27" s="350"/>
      <c r="E27" s="350"/>
      <c r="F27" s="350" t="s">
        <v>331</v>
      </c>
      <c r="G27" s="350"/>
      <c r="H27" s="350"/>
      <c r="I27" s="350"/>
    </row>
    <row r="28" spans="1:5" ht="12" customHeight="1">
      <c r="A28" s="351" t="s">
        <v>332</v>
      </c>
      <c r="B28" s="351"/>
      <c r="C28" s="351"/>
      <c r="D28" s="351"/>
      <c r="E28" s="351"/>
    </row>
    <row r="29" ht="12" customHeight="1"/>
    <row r="30" ht="12" customHeight="1"/>
    <row r="31" ht="12" customHeight="1"/>
    <row r="32" ht="12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0">
    <mergeCell ref="A26:E26"/>
    <mergeCell ref="E5:H5"/>
    <mergeCell ref="E6:E7"/>
    <mergeCell ref="F6:F7"/>
    <mergeCell ref="A25:E25"/>
    <mergeCell ref="B5:C8"/>
    <mergeCell ref="F25:I25"/>
    <mergeCell ref="H6:H7"/>
    <mergeCell ref="D8:H8"/>
    <mergeCell ref="G6:G7"/>
    <mergeCell ref="A27:E27"/>
    <mergeCell ref="F27:I27"/>
    <mergeCell ref="A28:E28"/>
    <mergeCell ref="A3:E3"/>
    <mergeCell ref="A4:E4"/>
    <mergeCell ref="A5:A8"/>
    <mergeCell ref="I5:I8"/>
    <mergeCell ref="A24:E24"/>
    <mergeCell ref="F24:I24"/>
    <mergeCell ref="D5:D7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Taratuta Ewelina</dc:creator>
  <cp:keywords/>
  <dc:description/>
  <cp:lastModifiedBy>Orzechowski Mateusz</cp:lastModifiedBy>
  <cp:lastPrinted>2019-12-31T12:07:45Z</cp:lastPrinted>
  <dcterms:created xsi:type="dcterms:W3CDTF">2013-06-13T13:27:16Z</dcterms:created>
  <dcterms:modified xsi:type="dcterms:W3CDTF">2020-01-02T11:37:04Z</dcterms:modified>
  <cp:category/>
  <cp:version/>
  <cp:contentType/>
  <cp:contentStatus/>
</cp:coreProperties>
</file>